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32" windowHeight="10296" activeTab="1"/>
  </bookViews>
  <sheets>
    <sheet name="Opći dio 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<sst xmlns="http://schemas.openxmlformats.org/spreadsheetml/2006/main" count="420" uniqueCount="212">
  <si>
    <t>RAČUN PRIHODA I RASHODA</t>
  </si>
  <si>
    <t>Prihodi poslovanja</t>
  </si>
  <si>
    <t>Prihodi od poreza</t>
  </si>
  <si>
    <t>Porez i prirez na dohodak</t>
  </si>
  <si>
    <t>Porez na imovinu</t>
  </si>
  <si>
    <t>Porezi na robu i usluge</t>
  </si>
  <si>
    <t>Prihodi od imovine</t>
  </si>
  <si>
    <t>Prihodi od financijske imovine</t>
  </si>
  <si>
    <t>Prihodi od nefinancijske imovine</t>
  </si>
  <si>
    <t>Prihodi po posebnim propisima</t>
  </si>
  <si>
    <t>Prihodi od prodaje nefinancijske imovine</t>
  </si>
  <si>
    <t>Prihodi od prodaje neproizvedene imovine</t>
  </si>
  <si>
    <t>Prihodi od prodaje materijalne imovine</t>
  </si>
  <si>
    <t>Prihodi od prodaje proizvedene imovine</t>
  </si>
  <si>
    <t>Prihodi od prodaje građevinskih objekata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</si>
  <si>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</si>
  <si>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</si>
  <si>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</si>
  <si>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</si>
  <si>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</si>
  <si>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</si>
  <si>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</si>
  <si>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</si>
  <si>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</si>
  <si>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</si>
  <si>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</si>
  <si>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</si>
  <si>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</si>
  <si>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Subvencije trg.društv.,obrtnicima,pod.</t>
  </si>
  <si>
    <t>Naknade građanima i kućanstvima</t>
  </si>
  <si>
    <t>Donacije i ostali rashodi</t>
  </si>
  <si>
    <t>Tekuće donacije</t>
  </si>
  <si>
    <t>Kapitalne donacije</t>
  </si>
  <si>
    <t>Kazne,penali i naknade štete</t>
  </si>
  <si>
    <t>Kapitalne pomoći</t>
  </si>
  <si>
    <t>Rashodi za nabavu nefinancijske imovine</t>
  </si>
  <si>
    <t>Rashodi za nabavu neproizvedene imovine</t>
  </si>
  <si>
    <t>Matrijalna imovina-prirodna bogatstva</t>
  </si>
  <si>
    <t>Rashodi za nabavu proizv.dugot.imovine</t>
  </si>
  <si>
    <t>Građevinski objekti</t>
  </si>
  <si>
    <t>Postrojenja i oprema</t>
  </si>
  <si>
    <t>Prijevozna sredstva</t>
  </si>
  <si>
    <t>Nematerijalna proizv.imovina</t>
  </si>
  <si>
    <t>Rashodi za dodatna ulaganja na nef.imovini</t>
  </si>
  <si>
    <t>Dodatna ulaganja na građevinskim objektima</t>
  </si>
  <si>
    <t>01</t>
  </si>
  <si>
    <t>Pomoći iz proračuna</t>
  </si>
  <si>
    <t>Naziv</t>
  </si>
  <si>
    <t>Plaće za zaposlene</t>
  </si>
  <si>
    <t>JEDINSTVENI UPRAVNI ODJEL</t>
  </si>
  <si>
    <t>UKUPNO RASHODI/IZDACI</t>
  </si>
  <si>
    <t>RAZDJEL 001</t>
  </si>
  <si>
    <t xml:space="preserve">GLAVNI PROGRAM </t>
  </si>
  <si>
    <t>A01 OPĆE DJELATNOSTI JAVNE UPRAVE</t>
  </si>
  <si>
    <t>KAPITALNI PROJEKT K100001 Informatizacija i opremanje ureda</t>
  </si>
  <si>
    <t>KAPITALNI PROJEKT K100004 Izgradnja nogostupa Brestovac</t>
  </si>
  <si>
    <t>Subvencije poljoprivrednicima</t>
  </si>
  <si>
    <t>Ostale naknade građanima i kućanstvima iz proračuna</t>
  </si>
  <si>
    <t>AKTIVNOST A100010 Redovna djelatnost</t>
  </si>
  <si>
    <t>AKTIVNOST A100011 Predstavnička i izvršna tijela</t>
  </si>
  <si>
    <t>AKTIVNOST A100012 Dan Općine</t>
  </si>
  <si>
    <t>AKTIVNOST A100013 Rad političkih stranaka</t>
  </si>
  <si>
    <t>AKTIVNOST A100014 Provedba izbora</t>
  </si>
  <si>
    <t>AKTIVNOST A100020 Održavanje čistoće javnih površina i groblja</t>
  </si>
  <si>
    <t>AKTIVNOST A100021 Javna rasvjeta</t>
  </si>
  <si>
    <t>AKTIVNOST A100022 Održavanje cesta</t>
  </si>
  <si>
    <t>AKTIVNOST A100031 IZGRADNJA JAVNE RASVJETE</t>
  </si>
  <si>
    <t>AKTIVNOST A100032 Izgradnja i dodatna ulaganja u prometnice i mostove</t>
  </si>
  <si>
    <t>AKTIVNOST A100033 Izgradnja i dodatna ulaganja na ostalim objektima</t>
  </si>
  <si>
    <t>AKTIVNOST A100040 Poticaji u poljoprivredi</t>
  </si>
  <si>
    <t>AKTIVNOST A100041 Pomoći poljoprivrednim gospodarstvima</t>
  </si>
  <si>
    <t>AKTIVNOST A100042 Donacije poljoprivrednim udrugama</t>
  </si>
  <si>
    <t>AKTIVNOST A100050 Deratizacija</t>
  </si>
  <si>
    <t>AKTIVNOST A100051 Pomoći obiteljima i kućanstvima</t>
  </si>
  <si>
    <t xml:space="preserve">PROGRAM 0101 </t>
  </si>
  <si>
    <t>AKTIVNOST A100052 Sufinanciranje smještaja djece u dječje vrtiće</t>
  </si>
  <si>
    <t>AKTIVNOST A100053 Donacije humanitarnim i neprofitnim udrugama</t>
  </si>
  <si>
    <t>AKTIVNOST A100054 Donacije vjerskim zajednicama</t>
  </si>
  <si>
    <t xml:space="preserve">AKTIVNOST A100055 Crveni križ </t>
  </si>
  <si>
    <t xml:space="preserve">AKTIVNOST A100061 Tekuće pomoći OŠ D.Lermana </t>
  </si>
  <si>
    <t xml:space="preserve">AKTIVNOST A100072 Civilna zaštita </t>
  </si>
  <si>
    <t xml:space="preserve">AKTIVNOST A100080 Tekuće pomoći športskim udrugama </t>
  </si>
  <si>
    <t xml:space="preserve">AKTIVNOST A100090 Materijalni troškovi </t>
  </si>
  <si>
    <t xml:space="preserve">AKTIVNOST A100091 Brestovački susreti </t>
  </si>
  <si>
    <t xml:space="preserve">AKTIVNOST A100100 Geodetske katastarske usluge </t>
  </si>
  <si>
    <t xml:space="preserve">AKTIVNOST A100101 Prostorno planski dokumenti i projekti </t>
  </si>
  <si>
    <t>Pomoći od ostalih subjekata unutar opće države</t>
  </si>
  <si>
    <t xml:space="preserve">AKTIVNOST A100070 Redovna djelatnost vatrogastva-zakonska obveza 5% </t>
  </si>
  <si>
    <t xml:space="preserve">AKTIVNOST A100071 Pomoći vatrogasnim društvima iznad zak. minimuma </t>
  </si>
  <si>
    <t>KAPITALNI PROJEKT K100002 Dodatna ulaganja u općinsku zgradu</t>
  </si>
  <si>
    <t>GLAVA 00101</t>
  </si>
  <si>
    <t>Izvanredni rashodi-proračunska pričuva</t>
  </si>
  <si>
    <t xml:space="preserve">PROGRAM 0102 </t>
  </si>
  <si>
    <t>ODRŽAVANJE KOMUNALNE INFRASTRUKTURE</t>
  </si>
  <si>
    <t>JAVNA UPRAVA I ADMINISTRACIJA</t>
  </si>
  <si>
    <t>KAPITALNA ULAGANJA U KOMUNALNU INFRASTRUKTURU</t>
  </si>
  <si>
    <t xml:space="preserve">PROGRAM 0103 </t>
  </si>
  <si>
    <t>POTICANJE RAZVOJA GOSPODARSTVA I POLJOPRIVREDE</t>
  </si>
  <si>
    <t xml:space="preserve">PROGRAM 0104 </t>
  </si>
  <si>
    <t xml:space="preserve">PROGRAM 0105 </t>
  </si>
  <si>
    <t xml:space="preserve">PROGRAM 0106 </t>
  </si>
  <si>
    <t>ZAŠTITA I SPAŠAVANJE</t>
  </si>
  <si>
    <t xml:space="preserve">PROGRAM 0107 </t>
  </si>
  <si>
    <t>ŠPORT I REKREACIJA</t>
  </si>
  <si>
    <t xml:space="preserve">PROGRAM 0108 </t>
  </si>
  <si>
    <t>MJESNA SAMOUPRAVA</t>
  </si>
  <si>
    <t xml:space="preserve">PROGRAM 0109 </t>
  </si>
  <si>
    <t>PROSTORNO PLANSKA I PROJEKTNA DOKUMENTACIJA</t>
  </si>
  <si>
    <t xml:space="preserve">PROGRAM 0110 </t>
  </si>
  <si>
    <t>OTKUP,PRODAJA I ZAKUP ZEMLJIŠTA</t>
  </si>
  <si>
    <t xml:space="preserve">PROGRAM 0111 </t>
  </si>
  <si>
    <t>KOMUNALNE DJELATNOSTI VLASTITOG POGONA</t>
  </si>
  <si>
    <t xml:space="preserve">PROGRAM 0112 </t>
  </si>
  <si>
    <t xml:space="preserve">AKTIVNOST A100120 Troškovi zaposlenih i materijalni troškovi  </t>
  </si>
  <si>
    <t xml:space="preserve">AKTIVNOST A100121 Opremanje pogona  </t>
  </si>
  <si>
    <t>PRIHODI OD PRODAJE NEFINANCIJSKE IMOVINE</t>
  </si>
  <si>
    <t>RAZLIKA -  VIŠAK / MANJAK</t>
  </si>
  <si>
    <t>PRIHODI POSLOVANJA</t>
  </si>
  <si>
    <t>RASHODI POSLOVANJA</t>
  </si>
  <si>
    <t>RASHODI ZA NABAVU NEFINANCIJSKE IMOVINE</t>
  </si>
  <si>
    <t>Članak 1.</t>
  </si>
  <si>
    <t>konta</t>
  </si>
  <si>
    <t xml:space="preserve">Broj </t>
  </si>
  <si>
    <t>Prihodi poslovanja+prihodi od prodaje nef.imovine (6+7)</t>
  </si>
  <si>
    <t>VRSTA PRIHODA</t>
  </si>
  <si>
    <t>VRSTA RASHODA</t>
  </si>
  <si>
    <t>II. POSEBNI  DIO</t>
  </si>
  <si>
    <t>funkc.</t>
  </si>
  <si>
    <t>izvora</t>
  </si>
  <si>
    <t>ekonom.</t>
  </si>
  <si>
    <t xml:space="preserve">       Klasifikacije</t>
  </si>
  <si>
    <t>AKTIVNOST A100056 Donacije za manifestacije,pokroviteljstva i sl.</t>
  </si>
  <si>
    <t>Tekuće donacije u novcu i naravi</t>
  </si>
  <si>
    <t>AKTIVNOST A100057 Pomoć u kući</t>
  </si>
  <si>
    <t>AKTIVNOST A100062 Sufinanciranje rada s školskom djecom</t>
  </si>
  <si>
    <t>Tekuće donacije športskim udrugama za rad s šk.djecom</t>
  </si>
  <si>
    <t>Projektna dokumentacija dječji vrtić</t>
  </si>
  <si>
    <t xml:space="preserve">Komunalni doprinosi i naknade </t>
  </si>
  <si>
    <t>SOCIJALNA SKRB,JAVNO ZDRAVSTVO I KULTURA</t>
  </si>
  <si>
    <t>AKTIVNOST A100058 Javne potrebe u kulturi</t>
  </si>
  <si>
    <t>Nematerijalna imovina</t>
  </si>
  <si>
    <t>06</t>
  </si>
  <si>
    <t>04</t>
  </si>
  <si>
    <t>07</t>
  </si>
  <si>
    <t>10</t>
  </si>
  <si>
    <t>08</t>
  </si>
  <si>
    <t>09</t>
  </si>
  <si>
    <t>03</t>
  </si>
  <si>
    <t>1</t>
  </si>
  <si>
    <t>1  4</t>
  </si>
  <si>
    <t>1  3</t>
  </si>
  <si>
    <t>1  6</t>
  </si>
  <si>
    <t>1  3  4</t>
  </si>
  <si>
    <t>PREDSJEDNIK OPĆINSKOG VIJEĆA</t>
  </si>
  <si>
    <t xml:space="preserve">             Tomo Vrhovac</t>
  </si>
  <si>
    <t>Proračunska pričuva</t>
  </si>
  <si>
    <t>AKTIVNOST A100060 Sufinanciranje prijevoza učenika srednje škole</t>
  </si>
  <si>
    <t>AKTIVNOST A100081 Izgradnja i ulaganja u športska i dječja igrališta</t>
  </si>
  <si>
    <t>AKTIVNOST A100092 Opremanje i dodatna ulaganja na domovima</t>
  </si>
  <si>
    <t xml:space="preserve">AKTIVNOST A100110 Poljoprivredno zemljište u vlasništvu RH </t>
  </si>
  <si>
    <t>AKTIVNOST A100111 Otkup zemljišta i ostalih prava</t>
  </si>
  <si>
    <t>Rashodi poslovanja+rashodi za nabavu nef.imov. (3+4)</t>
  </si>
  <si>
    <t>Šifra</t>
  </si>
  <si>
    <t>1 3</t>
  </si>
  <si>
    <t>1 3 4</t>
  </si>
  <si>
    <t>Članak 3.</t>
  </si>
  <si>
    <t>AKTIVNOST A100030 KOMUNALNE VODNE GRAĐEVINE</t>
  </si>
  <si>
    <t>Upravne i administrativne pristojbe</t>
  </si>
  <si>
    <t xml:space="preserve">VIŠAK PRIHODA </t>
  </si>
  <si>
    <t xml:space="preserve">MANJAK PRIHODA PRENESENI </t>
  </si>
  <si>
    <t xml:space="preserve">VIŠAK PRIHODA PRENESENI </t>
  </si>
  <si>
    <t>Pomoći unutar općeg proračuna</t>
  </si>
  <si>
    <t>Naknade troškova osobama izvan radnog odnosa</t>
  </si>
  <si>
    <t xml:space="preserve">PROGRAM 0113 </t>
  </si>
  <si>
    <t>JAVNI RADOVI</t>
  </si>
  <si>
    <t xml:space="preserve">AKTIVNOST A100130 Troškovi zaposlenih i materijalni troškovi  </t>
  </si>
  <si>
    <t>Plaće (bruto)</t>
  </si>
  <si>
    <t>Pomoći za ublažavanje posljedica elementarne nepogode</t>
  </si>
  <si>
    <t>Nematerijalna proizv.imovina-plan zaštite</t>
  </si>
  <si>
    <t xml:space="preserve">AKTIVNOST A100102 Legalizacija zgrada </t>
  </si>
  <si>
    <t>Naknada za zadržavanje zgrada u prostoru</t>
  </si>
  <si>
    <t>ŠKOLSTVO I PREDŠKOLSKI ODGOJ</t>
  </si>
  <si>
    <t>Ostali prihodi</t>
  </si>
  <si>
    <t>Članak 4.</t>
  </si>
  <si>
    <t>Naknade troškova osobama izvan radnog odn.</t>
  </si>
  <si>
    <t>GODIŠNJI IZVJEŠTAJ O IZVRŠENJU PRORAČUNA OPĆINE BRESTOVAC ZA 2012.GODINU</t>
  </si>
  <si>
    <t>I. OPĆI DIO PRORAČUNA</t>
  </si>
  <si>
    <t>Izvorni plan</t>
  </si>
  <si>
    <t>Tekući plan</t>
  </si>
  <si>
    <t>A.RAČUN PRIHODA I RASHODA</t>
  </si>
  <si>
    <t>Indeks</t>
  </si>
  <si>
    <t>Ostvarenje</t>
  </si>
  <si>
    <t>2011(1)</t>
  </si>
  <si>
    <t>2012(2)</t>
  </si>
  <si>
    <t>2012(3)</t>
  </si>
  <si>
    <t>Izvršenje</t>
  </si>
  <si>
    <t>2012(4)</t>
  </si>
  <si>
    <t>4/3</t>
  </si>
  <si>
    <t>4/1</t>
  </si>
  <si>
    <t>NETO ZADUŽIVANJE/FINANCIRANJE</t>
  </si>
  <si>
    <t>B. RAČUNA ZADUŽIVANJA/FINANCIRANJA</t>
  </si>
  <si>
    <t>Članak 2.</t>
  </si>
  <si>
    <t>kako slijedi:</t>
  </si>
  <si>
    <t xml:space="preserve">Prihodi i izdaci te primici i izdaci Proračuna za 2012.g.,po ekonomskoj klasifikaciji utvrđuju se u Računu prihoda i rashoda </t>
  </si>
  <si>
    <t xml:space="preserve">Rashodi i izdaci u iznosu od 4.865.053 kn raspoređuju se u tekuće i razvojne programe,po nositeljima,korisnicima i programima  </t>
  </si>
  <si>
    <t>Ovaj Godišnji izvještaj o izvršenju Proračuna Općine Brestovac za 2012. godinu objaviti će se u Službenom glasniku Općine Brestovac i službenim</t>
  </si>
  <si>
    <t>Internet stranicama Općine Brestovac: www.brestovac.hr.</t>
  </si>
  <si>
    <t>Na temelju članka 108. Zakona o proračunu ("Narodne novine" broj 87/08,136/12 ) i članka 32.Statuta Općine Brestovac</t>
  </si>
  <si>
    <t>(Službeni glasnik Općine Brestovac broj 3/09) Općinsko vijeće Općine Brestovac na 30.sjednici od 17.travnja 2013.godine donijelo je</t>
  </si>
  <si>
    <t>Brestovac,17.04.2013.g.</t>
  </si>
  <si>
    <t>KLASA:400-08/13-01/01</t>
  </si>
  <si>
    <t>URBROJ:2177-02/01-13-1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</si>
</sst>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0.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_-* #,##0.000\ _k_n_-;\-* #,##0.000\ _k_n_-;_-* &quot;-&quot;??\ _k_n_-;_-@_-"/>
    <numFmt numFmtId="171" formatCode="[$-41A]d\.\ mmmm\ yyyy\."/>
  </numFmts>
  <fonts count="2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2" fontId="0" fillId="0" borderId="0" xfId="0" applyAlignment="1">
      <alignment/>
    </xf>
    <xf numFmtId="2" fontId="0" fillId="0" borderId="0" xfId="0" applyFill="1" applyAlignment="1">
      <alignment/>
    </xf>
    <xf numFmtId="2" fontId="1" fillId="21" borderId="0" xfId="0" applyFont="1" applyFill="1" applyBorder="1" applyAlignment="1">
      <alignment/>
    </xf>
    <xf numFmtId="2" fontId="1" fillId="0" borderId="0" xfId="0" applyFont="1" applyAlignment="1">
      <alignment/>
    </xf>
    <xf numFmtId="1" fontId="1" fillId="21" borderId="0" xfId="0" applyNumberFormat="1" applyFont="1" applyFill="1" applyAlignment="1">
      <alignment horizontal="left"/>
    </xf>
    <xf numFmtId="2" fontId="1" fillId="21" borderId="0" xfId="0" applyFont="1" applyFill="1" applyAlignment="1">
      <alignment/>
    </xf>
    <xf numFmtId="2" fontId="1" fillId="21" borderId="10" xfId="0" applyFont="1" applyFill="1" applyBorder="1" applyAlignment="1">
      <alignment horizontal="center"/>
    </xf>
    <xf numFmtId="1" fontId="1" fillId="21" borderId="11" xfId="0" applyNumberFormat="1" applyFont="1" applyFill="1" applyBorder="1" applyAlignment="1">
      <alignment horizontal="center"/>
    </xf>
    <xf numFmtId="2" fontId="0" fillId="21" borderId="0" xfId="0" applyFill="1" applyAlignment="1">
      <alignment/>
    </xf>
    <xf numFmtId="2" fontId="0" fillId="0" borderId="12" xfId="0" applyBorder="1" applyAlignment="1">
      <alignment/>
    </xf>
    <xf numFmtId="2" fontId="1" fillId="21" borderId="13" xfId="0" applyFont="1" applyFill="1" applyBorder="1" applyAlignment="1">
      <alignment/>
    </xf>
    <xf numFmtId="2" fontId="1" fillId="21" borderId="14" xfId="0" applyFont="1" applyFill="1" applyBorder="1" applyAlignment="1">
      <alignment/>
    </xf>
    <xf numFmtId="2" fontId="3" fillId="21" borderId="15" xfId="0" applyFont="1" applyFill="1" applyBorder="1" applyAlignment="1">
      <alignment/>
    </xf>
    <xf numFmtId="2" fontId="1" fillId="21" borderId="16" xfId="0" applyFont="1" applyFill="1" applyBorder="1" applyAlignment="1">
      <alignment/>
    </xf>
    <xf numFmtId="2" fontId="1" fillId="21" borderId="17" xfId="0" applyFont="1" applyFill="1" applyBorder="1" applyAlignment="1">
      <alignment/>
    </xf>
    <xf numFmtId="2" fontId="3" fillId="21" borderId="17" xfId="0" applyFont="1" applyFill="1" applyBorder="1" applyAlignment="1">
      <alignment/>
    </xf>
    <xf numFmtId="49" fontId="1" fillId="0" borderId="17" xfId="0" applyNumberFormat="1" applyFont="1" applyBorder="1" applyAlignment="1">
      <alignment horizontal="center"/>
    </xf>
    <xf numFmtId="2" fontId="1" fillId="0" borderId="17" xfId="0" applyFont="1" applyBorder="1" applyAlignment="1">
      <alignment/>
    </xf>
    <xf numFmtId="165" fontId="2" fillId="0" borderId="17" xfId="64" applyNumberFormat="1" applyFont="1" applyBorder="1" applyAlignment="1">
      <alignment horizontal="right"/>
    </xf>
    <xf numFmtId="165" fontId="1" fillId="0" borderId="17" xfId="64" applyNumberFormat="1" applyFont="1" applyBorder="1" applyAlignment="1">
      <alignment horizontal="right"/>
    </xf>
    <xf numFmtId="2" fontId="1" fillId="0" borderId="17" xfId="0" applyFont="1" applyFill="1" applyBorder="1" applyAlignment="1">
      <alignment/>
    </xf>
    <xf numFmtId="165" fontId="2" fillId="0" borderId="17" xfId="64" applyNumberFormat="1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left"/>
    </xf>
    <xf numFmtId="165" fontId="1" fillId="0" borderId="17" xfId="64" applyNumberFormat="1" applyFont="1" applyBorder="1" applyAlignment="1">
      <alignment/>
    </xf>
    <xf numFmtId="1" fontId="1" fillId="0" borderId="17" xfId="0" applyNumberFormat="1" applyFont="1" applyFill="1" applyBorder="1" applyAlignment="1">
      <alignment horizontal="left"/>
    </xf>
    <xf numFmtId="2" fontId="0" fillId="21" borderId="12" xfId="0" applyFill="1" applyBorder="1" applyAlignment="1">
      <alignment/>
    </xf>
    <xf numFmtId="165" fontId="1" fillId="0" borderId="17" xfId="64" applyNumberFormat="1" applyFont="1" applyFill="1" applyBorder="1" applyAlignment="1">
      <alignment horizontal="center"/>
    </xf>
    <xf numFmtId="2" fontId="0" fillId="0" borderId="18" xfId="0" applyBorder="1" applyAlignment="1">
      <alignment/>
    </xf>
    <xf numFmtId="2" fontId="0" fillId="0" borderId="19" xfId="0" applyBorder="1" applyAlignment="1">
      <alignment/>
    </xf>
    <xf numFmtId="2" fontId="0" fillId="0" borderId="20" xfId="0" applyBorder="1" applyAlignment="1">
      <alignment/>
    </xf>
    <xf numFmtId="49" fontId="1" fillId="0" borderId="18" xfId="0" applyNumberFormat="1" applyFont="1" applyBorder="1" applyAlignment="1">
      <alignment horizontal="center"/>
    </xf>
    <xf numFmtId="2" fontId="0" fillId="0" borderId="21" xfId="0" applyBorder="1" applyAlignment="1">
      <alignment/>
    </xf>
    <xf numFmtId="2" fontId="3" fillId="21" borderId="0" xfId="0" applyFont="1" applyFill="1" applyAlignment="1">
      <alignment/>
    </xf>
    <xf numFmtId="49" fontId="1" fillId="21" borderId="20" xfId="0" applyNumberFormat="1" applyFont="1" applyFill="1" applyBorder="1" applyAlignment="1">
      <alignment horizontal="left"/>
    </xf>
    <xf numFmtId="2" fontId="0" fillId="0" borderId="15" xfId="0" applyBorder="1" applyAlignment="1">
      <alignment/>
    </xf>
    <xf numFmtId="165" fontId="1" fillId="21" borderId="17" xfId="64" applyNumberFormat="1" applyFont="1" applyFill="1" applyBorder="1" applyAlignment="1">
      <alignment horizontal="center"/>
    </xf>
    <xf numFmtId="165" fontId="1" fillId="21" borderId="17" xfId="64" applyNumberFormat="1" applyFont="1" applyFill="1" applyBorder="1" applyAlignment="1">
      <alignment horizontal="right"/>
    </xf>
    <xf numFmtId="0" fontId="6" fillId="0" borderId="0" xfId="52" applyFont="1" applyFill="1" applyAlignment="1">
      <alignment horizontal="center"/>
      <protection/>
    </xf>
    <xf numFmtId="2" fontId="1" fillId="0" borderId="0" xfId="0" applyFont="1" applyBorder="1" applyAlignment="1">
      <alignment/>
    </xf>
    <xf numFmtId="43" fontId="3" fillId="0" borderId="0" xfId="64" applyFont="1" applyBorder="1" applyAlignment="1">
      <alignment horizontal="center"/>
    </xf>
    <xf numFmtId="165" fontId="6" fillId="0" borderId="0" xfId="64" applyNumberFormat="1" applyFont="1" applyBorder="1" applyAlignment="1">
      <alignment/>
    </xf>
    <xf numFmtId="43" fontId="3" fillId="0" borderId="0" xfId="64" applyFont="1" applyBorder="1" applyAlignment="1">
      <alignment/>
    </xf>
    <xf numFmtId="0" fontId="6" fillId="0" borderId="0" xfId="52" applyFont="1" applyFill="1" applyBorder="1" applyAlignment="1">
      <alignment horizontal="left"/>
      <protection/>
    </xf>
    <xf numFmtId="4" fontId="6" fillId="0" borderId="0" xfId="52" applyNumberFormat="1" applyFont="1" applyFill="1" applyBorder="1">
      <alignment/>
      <protection/>
    </xf>
    <xf numFmtId="0" fontId="3" fillId="0" borderId="17" xfId="52" applyFont="1" applyFill="1" applyBorder="1" applyAlignment="1">
      <alignment horizontal="left"/>
      <protection/>
    </xf>
    <xf numFmtId="2" fontId="0" fillId="0" borderId="0" xfId="0" applyFont="1" applyAlignment="1">
      <alignment/>
    </xf>
    <xf numFmtId="43" fontId="3" fillId="0" borderId="0" xfId="64" applyFont="1" applyAlignment="1">
      <alignment/>
    </xf>
    <xf numFmtId="2" fontId="3" fillId="0" borderId="0" xfId="0" applyFont="1" applyAlignment="1">
      <alignment/>
    </xf>
    <xf numFmtId="2" fontId="3" fillId="0" borderId="17" xfId="0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2" fontId="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52" applyFont="1" applyFill="1" applyAlignment="1">
      <alignment horizontal="right"/>
      <protection/>
    </xf>
    <xf numFmtId="165" fontId="3" fillId="0" borderId="12" xfId="64" applyNumberFormat="1" applyFont="1" applyBorder="1" applyAlignment="1">
      <alignment horizontal="right"/>
    </xf>
    <xf numFmtId="165" fontId="3" fillId="0" borderId="17" xfId="64" applyNumberFormat="1" applyFont="1" applyBorder="1" applyAlignment="1">
      <alignment horizontal="right"/>
    </xf>
    <xf numFmtId="165" fontId="3" fillId="0" borderId="17" xfId="64" applyNumberFormat="1" applyFont="1" applyFill="1" applyBorder="1" applyAlignment="1">
      <alignment horizontal="right"/>
    </xf>
    <xf numFmtId="2" fontId="0" fillId="0" borderId="15" xfId="0" applyFill="1" applyBorder="1" applyAlignment="1">
      <alignment/>
    </xf>
    <xf numFmtId="2" fontId="1" fillId="0" borderId="16" xfId="0" applyFont="1" applyFill="1" applyBorder="1" applyAlignment="1">
      <alignment/>
    </xf>
    <xf numFmtId="2" fontId="1" fillId="0" borderId="15" xfId="0" applyFont="1" applyFill="1" applyBorder="1" applyAlignment="1">
      <alignment/>
    </xf>
    <xf numFmtId="2" fontId="0" fillId="0" borderId="0" xfId="0" applyBorder="1" applyAlignment="1">
      <alignment/>
    </xf>
    <xf numFmtId="1" fontId="1" fillId="0" borderId="0" xfId="0" applyNumberFormat="1" applyFont="1" applyBorder="1" applyAlignment="1">
      <alignment horizontal="left"/>
    </xf>
    <xf numFmtId="49" fontId="1" fillId="21" borderId="12" xfId="0" applyNumberFormat="1" applyFont="1" applyFill="1" applyBorder="1" applyAlignment="1">
      <alignment horizontal="left"/>
    </xf>
    <xf numFmtId="2" fontId="0" fillId="21" borderId="15" xfId="0" applyFill="1" applyBorder="1" applyAlignment="1">
      <alignment/>
    </xf>
    <xf numFmtId="1" fontId="1" fillId="21" borderId="15" xfId="0" applyNumberFormat="1" applyFont="1" applyFill="1" applyBorder="1" applyAlignment="1">
      <alignment horizontal="left"/>
    </xf>
    <xf numFmtId="2" fontId="0" fillId="0" borderId="16" xfId="0" applyBorder="1" applyAlignment="1">
      <alignment/>
    </xf>
    <xf numFmtId="2" fontId="1" fillId="0" borderId="12" xfId="0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65" fontId="3" fillId="21" borderId="17" xfId="0" applyNumberFormat="1" applyFont="1" applyFill="1" applyBorder="1" applyAlignment="1">
      <alignment horizontal="right"/>
    </xf>
    <xf numFmtId="165" fontId="3" fillId="23" borderId="17" xfId="64" applyNumberFormat="1" applyFont="1" applyFill="1" applyBorder="1" applyAlignment="1">
      <alignment horizontal="right"/>
    </xf>
    <xf numFmtId="165" fontId="3" fillId="0" borderId="11" xfId="64" applyNumberFormat="1" applyFont="1" applyBorder="1" applyAlignment="1">
      <alignment horizontal="right"/>
    </xf>
    <xf numFmtId="165" fontId="3" fillId="21" borderId="17" xfId="64" applyNumberFormat="1" applyFont="1" applyFill="1" applyBorder="1" applyAlignment="1">
      <alignment horizontal="right"/>
    </xf>
    <xf numFmtId="165" fontId="3" fillId="0" borderId="17" xfId="64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12" xfId="0" applyFont="1" applyBorder="1" applyAlignment="1">
      <alignment/>
    </xf>
    <xf numFmtId="2" fontId="0" fillId="0" borderId="22" xfId="0" applyBorder="1" applyAlignment="1">
      <alignment/>
    </xf>
    <xf numFmtId="2" fontId="0" fillId="0" borderId="13" xfId="0" applyBorder="1" applyAlignment="1">
      <alignment/>
    </xf>
    <xf numFmtId="165" fontId="3" fillId="0" borderId="0" xfId="64" applyNumberFormat="1" applyFont="1" applyBorder="1" applyAlignment="1">
      <alignment horizontal="right"/>
    </xf>
    <xf numFmtId="2" fontId="1" fillId="0" borderId="16" xfId="0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2" fontId="0" fillId="21" borderId="21" xfId="0" applyFill="1" applyBorder="1" applyAlignment="1">
      <alignment/>
    </xf>
    <xf numFmtId="2" fontId="3" fillId="0" borderId="11" xfId="0" applyFont="1" applyBorder="1" applyAlignment="1">
      <alignment/>
    </xf>
    <xf numFmtId="2" fontId="1" fillId="0" borderId="19" xfId="0" applyFont="1" applyBorder="1" applyAlignment="1">
      <alignment/>
    </xf>
    <xf numFmtId="0" fontId="3" fillId="0" borderId="16" xfId="52" applyFont="1" applyFill="1" applyBorder="1" applyAlignment="1">
      <alignment horizontal="left"/>
      <protection/>
    </xf>
    <xf numFmtId="2" fontId="1" fillId="23" borderId="12" xfId="0" applyFont="1" applyFill="1" applyBorder="1" applyAlignment="1">
      <alignment/>
    </xf>
    <xf numFmtId="2" fontId="3" fillId="23" borderId="15" xfId="0" applyFont="1" applyFill="1" applyBorder="1" applyAlignment="1">
      <alignment/>
    </xf>
    <xf numFmtId="2" fontId="3" fillId="21" borderId="10" xfId="0" applyFont="1" applyFill="1" applyBorder="1" applyAlignment="1">
      <alignment/>
    </xf>
    <xf numFmtId="2" fontId="3" fillId="21" borderId="10" xfId="0" applyFont="1" applyFill="1" applyBorder="1" applyAlignment="1">
      <alignment horizontal="center"/>
    </xf>
    <xf numFmtId="2" fontId="3" fillId="21" borderId="11" xfId="0" applyFont="1" applyFill="1" applyBorder="1" applyAlignment="1">
      <alignment/>
    </xf>
    <xf numFmtId="1" fontId="3" fillId="21" borderId="11" xfId="0" applyNumberFormat="1" applyFont="1" applyFill="1" applyBorder="1" applyAlignment="1">
      <alignment horizontal="center"/>
    </xf>
    <xf numFmtId="2" fontId="1" fillId="23" borderId="17" xfId="0" applyFont="1" applyFill="1" applyBorder="1" applyAlignment="1">
      <alignment/>
    </xf>
    <xf numFmtId="2" fontId="3" fillId="21" borderId="16" xfId="0" applyFont="1" applyFill="1" applyBorder="1" applyAlignment="1">
      <alignment/>
    </xf>
    <xf numFmtId="1" fontId="3" fillId="23" borderId="17" xfId="0" applyNumberFormat="1" applyFont="1" applyFill="1" applyBorder="1" applyAlignment="1">
      <alignment/>
    </xf>
    <xf numFmtId="2" fontId="3" fillId="23" borderId="17" xfId="0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7" xfId="51" applyFont="1" applyFill="1" applyBorder="1" applyAlignment="1">
      <alignment horizontal="left" wrapText="1"/>
      <protection/>
    </xf>
    <xf numFmtId="1" fontId="3" fillId="0" borderId="0" xfId="0" applyNumberFormat="1" applyFont="1" applyBorder="1" applyAlignment="1">
      <alignment/>
    </xf>
    <xf numFmtId="2" fontId="1" fillId="0" borderId="17" xfId="0" applyFont="1" applyBorder="1" applyAlignment="1">
      <alignment horizontal="center"/>
    </xf>
    <xf numFmtId="165" fontId="3" fillId="0" borderId="12" xfId="64" applyNumberFormat="1" applyFont="1" applyBorder="1" applyAlignment="1">
      <alignment/>
    </xf>
    <xf numFmtId="2" fontId="3" fillId="21" borderId="10" xfId="0" applyFont="1" applyFill="1" applyBorder="1" applyAlignment="1">
      <alignment/>
    </xf>
    <xf numFmtId="2" fontId="3" fillId="21" borderId="11" xfId="0" applyFont="1" applyFill="1" applyBorder="1" applyAlignment="1">
      <alignment/>
    </xf>
    <xf numFmtId="2" fontId="1" fillId="21" borderId="17" xfId="0" applyFont="1" applyFill="1" applyBorder="1" applyAlignment="1">
      <alignment/>
    </xf>
    <xf numFmtId="2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0" xfId="64" applyNumberFormat="1" applyFont="1" applyBorder="1" applyAlignment="1">
      <alignment/>
    </xf>
    <xf numFmtId="2" fontId="0" fillId="0" borderId="14" xfId="0" applyBorder="1" applyAlignment="1">
      <alignment/>
    </xf>
    <xf numFmtId="165" fontId="2" fillId="0" borderId="17" xfId="64" applyNumberFormat="1" applyFont="1" applyBorder="1" applyAlignment="1">
      <alignment/>
    </xf>
    <xf numFmtId="2" fontId="1" fillId="21" borderId="11" xfId="0" applyFont="1" applyFill="1" applyBorder="1" applyAlignment="1">
      <alignment/>
    </xf>
    <xf numFmtId="165" fontId="1" fillId="21" borderId="11" xfId="64" applyNumberFormat="1" applyFont="1" applyFill="1" applyBorder="1" applyAlignment="1">
      <alignment horizontal="right"/>
    </xf>
    <xf numFmtId="2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165" fontId="3" fillId="0" borderId="0" xfId="64" applyNumberFormat="1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0" fontId="1" fillId="0" borderId="0" xfId="53" applyFont="1" applyBorder="1">
      <alignment/>
      <protection/>
    </xf>
    <xf numFmtId="0" fontId="1" fillId="0" borderId="0" xfId="52" applyFont="1" applyFill="1" applyAlignment="1">
      <alignment horizontal="left"/>
      <protection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5" fontId="3" fillId="0" borderId="0" xfId="64" applyNumberFormat="1" applyFont="1" applyBorder="1" applyAlignment="1">
      <alignment horizontal="center"/>
    </xf>
    <xf numFmtId="1" fontId="1" fillId="21" borderId="13" xfId="0" applyNumberFormat="1" applyFont="1" applyFill="1" applyBorder="1" applyAlignment="1">
      <alignment horizontal="center"/>
    </xf>
    <xf numFmtId="2" fontId="1" fillId="21" borderId="14" xfId="0" applyFont="1" applyFill="1" applyBorder="1" applyAlignment="1">
      <alignment horizontal="center"/>
    </xf>
    <xf numFmtId="165" fontId="1" fillId="0" borderId="17" xfId="64" applyNumberFormat="1" applyFont="1" applyFill="1" applyBorder="1" applyAlignment="1">
      <alignment/>
    </xf>
    <xf numFmtId="2" fontId="0" fillId="0" borderId="17" xfId="0" applyBorder="1" applyAlignment="1">
      <alignment/>
    </xf>
    <xf numFmtId="165" fontId="1" fillId="0" borderId="17" xfId="64" applyNumberFormat="1" applyFont="1" applyBorder="1" applyAlignment="1">
      <alignment horizontal="center"/>
    </xf>
    <xf numFmtId="165" fontId="1" fillId="0" borderId="17" xfId="64" applyNumberFormat="1" applyFont="1" applyFill="1" applyBorder="1" applyAlignment="1">
      <alignment horizontal="right"/>
    </xf>
    <xf numFmtId="2" fontId="3" fillId="21" borderId="14" xfId="0" applyFont="1" applyFill="1" applyBorder="1" applyAlignment="1">
      <alignment horizontal="center"/>
    </xf>
    <xf numFmtId="1" fontId="3" fillId="21" borderId="13" xfId="0" applyNumberFormat="1" applyFont="1" applyFill="1" applyBorder="1" applyAlignment="1">
      <alignment horizontal="center"/>
    </xf>
    <xf numFmtId="49" fontId="3" fillId="21" borderId="11" xfId="0" applyNumberFormat="1" applyFont="1" applyFill="1" applyBorder="1" applyAlignment="1">
      <alignment horizontal="center"/>
    </xf>
    <xf numFmtId="0" fontId="3" fillId="0" borderId="23" xfId="52" applyFont="1" applyBorder="1" applyAlignment="1">
      <alignment horizontal="center"/>
      <protection/>
    </xf>
    <xf numFmtId="165" fontId="3" fillId="0" borderId="11" xfId="64" applyNumberFormat="1" applyFont="1" applyFill="1" applyBorder="1" applyAlignment="1">
      <alignment horizontal="right"/>
    </xf>
    <xf numFmtId="2" fontId="3" fillId="0" borderId="14" xfId="0" applyFont="1" applyFill="1" applyBorder="1" applyAlignment="1">
      <alignment horizontal="center"/>
    </xf>
    <xf numFmtId="2" fontId="3" fillId="0" borderId="10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65" fontId="6" fillId="0" borderId="17" xfId="64" applyNumberFormat="1" applyFont="1" applyBorder="1" applyAlignment="1">
      <alignment/>
    </xf>
    <xf numFmtId="43" fontId="3" fillId="0" borderId="17" xfId="64" applyFont="1" applyBorder="1" applyAlignment="1">
      <alignment horizontal="center"/>
    </xf>
    <xf numFmtId="165" fontId="3" fillId="0" borderId="17" xfId="64" applyNumberFormat="1" applyFont="1" applyBorder="1" applyAlignment="1">
      <alignment horizontal="center"/>
    </xf>
    <xf numFmtId="165" fontId="3" fillId="21" borderId="17" xfId="64" applyNumberFormat="1" applyFont="1" applyFill="1" applyBorder="1" applyAlignment="1">
      <alignment horizontal="center"/>
    </xf>
    <xf numFmtId="1" fontId="1" fillId="21" borderId="17" xfId="0" applyNumberFormat="1" applyFont="1" applyFill="1" applyBorder="1" applyAlignment="1">
      <alignment horizontal="center"/>
    </xf>
    <xf numFmtId="165" fontId="3" fillId="23" borderId="17" xfId="64" applyNumberFormat="1" applyFont="1" applyFill="1" applyBorder="1" applyAlignment="1">
      <alignment horizontal="center"/>
    </xf>
    <xf numFmtId="165" fontId="3" fillId="0" borderId="17" xfId="64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21" borderId="17" xfId="0" applyNumberFormat="1" applyFont="1" applyFill="1" applyBorder="1" applyAlignment="1">
      <alignment horizontal="center"/>
    </xf>
    <xf numFmtId="1" fontId="3" fillId="23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1" fillId="21" borderId="11" xfId="0" applyNumberFormat="1" applyFont="1" applyFill="1" applyBorder="1" applyAlignment="1">
      <alignment horizontal="center"/>
    </xf>
    <xf numFmtId="2" fontId="1" fillId="0" borderId="0" xfId="0" applyFont="1" applyAlignment="1">
      <alignment horizontal="left"/>
    </xf>
    <xf numFmtId="0" fontId="3" fillId="0" borderId="0" xfId="52" applyFont="1" applyFill="1" applyAlignment="1">
      <alignment horizontal="center"/>
      <protection/>
    </xf>
    <xf numFmtId="43" fontId="1" fillId="0" borderId="0" xfId="64" applyFont="1" applyBorder="1" applyAlignment="1">
      <alignment horizontal="left"/>
    </xf>
    <xf numFmtId="2" fontId="3" fillId="0" borderId="12" xfId="0" applyFont="1" applyBorder="1" applyAlignment="1">
      <alignment horizontal="left"/>
    </xf>
    <xf numFmtId="2" fontId="3" fillId="0" borderId="16" xfId="0" applyFont="1" applyBorder="1" applyAlignment="1">
      <alignment horizontal="left"/>
    </xf>
    <xf numFmtId="2" fontId="1" fillId="0" borderId="20" xfId="0" applyFont="1" applyBorder="1" applyAlignment="1">
      <alignment horizontal="left"/>
    </xf>
    <xf numFmtId="2" fontId="1" fillId="0" borderId="21" xfId="0" applyFont="1" applyBorder="1" applyAlignment="1">
      <alignment horizontal="left"/>
    </xf>
    <xf numFmtId="0" fontId="3" fillId="0" borderId="0" xfId="52" applyFont="1" applyFill="1" applyAlignment="1">
      <alignment horizontal="left"/>
      <protection/>
    </xf>
    <xf numFmtId="43" fontId="3" fillId="0" borderId="0" xfId="64" applyFont="1" applyBorder="1" applyAlignment="1">
      <alignment horizontal="center"/>
    </xf>
    <xf numFmtId="0" fontId="0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center"/>
      <protection/>
    </xf>
    <xf numFmtId="2" fontId="1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Obično_Opći dio" xfId="52"/>
    <cellStyle name="Obično_Posebni dio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workbookViewId="0" topLeftCell="A1">
      <selection activeCell="H5" sqref="H5"/>
    </sheetView>
  </sheetViews>
  <sheetFormatPr defaultColWidth="8.8515625" defaultRowHeight="12.75"/>
  <cols>
    <col min="1" max="1" width="4.28125" style="3" customWidth="1"/>
    <col min="2" max="2" width="4.7109375" style="3" customWidth="1"/>
    <col min="3" max="3" width="31.00390625" style="3" customWidth="1"/>
    <col min="4" max="7" width="11.7109375" style="3" customWidth="1"/>
    <col min="8" max="9" width="10.7109375" style="3" customWidth="1"/>
    <col min="10" max="16384" width="8.8515625" style="3" customWidth="1"/>
  </cols>
  <sheetData>
    <row r="1" spans="1:9" ht="12.75" customHeight="1">
      <c r="A1" s="161" t="s">
        <v>207</v>
      </c>
      <c r="B1" s="161"/>
      <c r="C1" s="161"/>
      <c r="D1" s="161"/>
      <c r="E1" s="161"/>
      <c r="F1" s="161"/>
      <c r="G1" s="161"/>
      <c r="H1" s="161"/>
      <c r="I1" s="161"/>
    </row>
    <row r="2" spans="1:9" ht="12.75" customHeight="1">
      <c r="A2" s="161" t="s">
        <v>208</v>
      </c>
      <c r="B2" s="161"/>
      <c r="C2" s="161"/>
      <c r="D2" s="161"/>
      <c r="E2" s="161"/>
      <c r="F2" s="161"/>
      <c r="G2" s="161"/>
      <c r="H2" s="161"/>
      <c r="I2" s="161"/>
    </row>
    <row r="3" ht="11.25">
      <c r="A3" s="39"/>
    </row>
    <row r="4" spans="1:8" ht="12.75" customHeight="1">
      <c r="A4" s="162" t="s">
        <v>185</v>
      </c>
      <c r="B4" s="162"/>
      <c r="C4" s="162"/>
      <c r="D4" s="162"/>
      <c r="E4" s="162"/>
      <c r="F4" s="162"/>
      <c r="G4" s="162"/>
      <c r="H4" s="162"/>
    </row>
    <row r="5" spans="1:8" ht="12.75" customHeight="1">
      <c r="A5" s="37"/>
      <c r="B5" s="37"/>
      <c r="C5" s="37"/>
      <c r="D5" s="37"/>
      <c r="E5" s="37"/>
      <c r="F5" s="37"/>
      <c r="G5" s="37"/>
      <c r="H5" s="37"/>
    </row>
    <row r="6" spans="1:3" ht="11.25">
      <c r="A6" s="39"/>
      <c r="C6" s="37"/>
    </row>
    <row r="7" spans="1:8" ht="11.25">
      <c r="A7" s="160" t="s">
        <v>120</v>
      </c>
      <c r="B7" s="160"/>
      <c r="C7" s="160"/>
      <c r="D7" s="160"/>
      <c r="E7" s="160"/>
      <c r="F7" s="160"/>
      <c r="G7" s="160"/>
      <c r="H7" s="160"/>
    </row>
    <row r="8" spans="1:8" ht="12.75" customHeight="1">
      <c r="A8" s="159" t="s">
        <v>186</v>
      </c>
      <c r="B8" s="159"/>
      <c r="C8" s="159"/>
      <c r="D8" s="159"/>
      <c r="E8" s="159"/>
      <c r="F8" s="159"/>
      <c r="G8" s="159"/>
      <c r="H8" s="159"/>
    </row>
    <row r="9" spans="1:9" ht="11.25">
      <c r="A9" s="39"/>
      <c r="B9" s="82"/>
      <c r="C9" s="132"/>
      <c r="D9" s="134" t="s">
        <v>191</v>
      </c>
      <c r="E9" s="135" t="s">
        <v>187</v>
      </c>
      <c r="F9" s="135" t="s">
        <v>188</v>
      </c>
      <c r="G9" s="135" t="s">
        <v>195</v>
      </c>
      <c r="H9" s="135" t="s">
        <v>190</v>
      </c>
      <c r="I9" s="135" t="s">
        <v>190</v>
      </c>
    </row>
    <row r="10" spans="1:9" ht="11.25">
      <c r="A10" s="39"/>
      <c r="B10" s="157" t="s">
        <v>189</v>
      </c>
      <c r="C10" s="158"/>
      <c r="D10" s="136" t="s">
        <v>192</v>
      </c>
      <c r="E10" s="137" t="s">
        <v>193</v>
      </c>
      <c r="F10" s="137" t="s">
        <v>194</v>
      </c>
      <c r="G10" s="137" t="s">
        <v>196</v>
      </c>
      <c r="H10" s="138" t="s">
        <v>197</v>
      </c>
      <c r="I10" s="138" t="s">
        <v>198</v>
      </c>
    </row>
    <row r="11" spans="1:9" ht="12.75" customHeight="1">
      <c r="A11" s="122"/>
      <c r="B11" s="44" t="s">
        <v>117</v>
      </c>
      <c r="C11" s="83"/>
      <c r="D11" s="133">
        <v>4777196</v>
      </c>
      <c r="E11" s="55">
        <v>6910000</v>
      </c>
      <c r="F11" s="133">
        <v>5700000</v>
      </c>
      <c r="G11" s="71">
        <v>4964093</v>
      </c>
      <c r="H11" s="141">
        <f>(G11/F11)*100</f>
        <v>87.08935087719298</v>
      </c>
      <c r="I11" s="147">
        <f>(G11/D11)*100</f>
        <v>103.91227406202299</v>
      </c>
    </row>
    <row r="12" spans="1:9" ht="12.75" customHeight="1">
      <c r="A12" s="122"/>
      <c r="B12" s="44" t="s">
        <v>115</v>
      </c>
      <c r="C12" s="83"/>
      <c r="D12" s="54">
        <v>57835</v>
      </c>
      <c r="E12" s="54">
        <v>500000</v>
      </c>
      <c r="F12" s="54">
        <v>99000</v>
      </c>
      <c r="G12" s="71">
        <v>15222</v>
      </c>
      <c r="H12" s="141">
        <f aca="true" t="shared" si="0" ref="H12:H17">(G12/F12)*100</f>
        <v>15.375757575757575</v>
      </c>
      <c r="I12" s="147">
        <f>(G12/D12)*100</f>
        <v>26.319702602230482</v>
      </c>
    </row>
    <row r="13" spans="1:9" ht="12.75" customHeight="1">
      <c r="A13" s="122"/>
      <c r="B13" s="44" t="s">
        <v>118</v>
      </c>
      <c r="C13" s="83"/>
      <c r="D13" s="54">
        <v>3808944</v>
      </c>
      <c r="E13" s="54">
        <v>4805000</v>
      </c>
      <c r="F13" s="54">
        <v>4572000</v>
      </c>
      <c r="G13" s="71">
        <v>3981811</v>
      </c>
      <c r="H13" s="141">
        <f t="shared" si="0"/>
        <v>87.09122922134733</v>
      </c>
      <c r="I13" s="147">
        <f>(G13/D13)*100</f>
        <v>104.5384495020142</v>
      </c>
    </row>
    <row r="14" spans="1:9" ht="11.25">
      <c r="A14" s="122"/>
      <c r="B14" s="44" t="s">
        <v>119</v>
      </c>
      <c r="C14" s="83"/>
      <c r="D14" s="54">
        <v>1643408</v>
      </c>
      <c r="E14" s="54">
        <v>2605000</v>
      </c>
      <c r="F14" s="54">
        <v>991000</v>
      </c>
      <c r="G14" s="71">
        <v>883242</v>
      </c>
      <c r="H14" s="141">
        <f t="shared" si="0"/>
        <v>89.12633703329969</v>
      </c>
      <c r="I14" s="147">
        <f>(G14/D14)*100</f>
        <v>53.74453574523186</v>
      </c>
    </row>
    <row r="15" spans="1:9" ht="11.25">
      <c r="A15" s="39"/>
      <c r="B15" s="44" t="s">
        <v>168</v>
      </c>
      <c r="C15" s="83"/>
      <c r="D15" s="54"/>
      <c r="E15" s="53"/>
      <c r="F15" s="54">
        <v>236000</v>
      </c>
      <c r="G15" s="71">
        <v>114262</v>
      </c>
      <c r="H15" s="141">
        <f t="shared" si="0"/>
        <v>48.416101694915255</v>
      </c>
      <c r="I15" s="48"/>
    </row>
    <row r="16" spans="1:9" ht="11.25">
      <c r="A16" s="39"/>
      <c r="B16" s="44" t="s">
        <v>170</v>
      </c>
      <c r="C16" s="83"/>
      <c r="D16" s="54">
        <v>381725</v>
      </c>
      <c r="E16" s="53"/>
      <c r="F16" s="54"/>
      <c r="G16" s="71"/>
      <c r="H16" s="140"/>
      <c r="I16" s="48"/>
    </row>
    <row r="17" spans="1:9" ht="11.25">
      <c r="A17" s="39"/>
      <c r="B17" s="44" t="s">
        <v>169</v>
      </c>
      <c r="C17" s="83"/>
      <c r="D17" s="54"/>
      <c r="E17" s="53"/>
      <c r="F17" s="54">
        <v>236000</v>
      </c>
      <c r="G17" s="71">
        <v>235596</v>
      </c>
      <c r="H17" s="141">
        <f t="shared" si="0"/>
        <v>99.82881355932204</v>
      </c>
      <c r="I17" s="147"/>
    </row>
    <row r="18" spans="1:9" ht="11.25">
      <c r="A18" s="39"/>
      <c r="B18" s="44" t="s">
        <v>116</v>
      </c>
      <c r="C18" s="83"/>
      <c r="D18" s="54">
        <v>-235596</v>
      </c>
      <c r="E18" s="53"/>
      <c r="F18" s="54"/>
      <c r="G18" s="71">
        <v>-121334</v>
      </c>
      <c r="H18" s="139"/>
      <c r="I18" s="48"/>
    </row>
    <row r="19" spans="1:8" ht="11.25">
      <c r="A19" s="39"/>
      <c r="C19" s="42"/>
      <c r="D19" s="42"/>
      <c r="E19" s="43"/>
      <c r="F19" s="41"/>
      <c r="G19" s="40"/>
      <c r="H19" s="41"/>
    </row>
    <row r="20" spans="1:8" ht="11.25">
      <c r="A20" s="39"/>
      <c r="B20" s="152" t="s">
        <v>200</v>
      </c>
      <c r="C20" s="152"/>
      <c r="D20" s="46"/>
      <c r="E20" s="43"/>
      <c r="F20" s="41"/>
      <c r="G20" s="40"/>
      <c r="H20" s="41"/>
    </row>
    <row r="21" spans="1:8" ht="11.25">
      <c r="A21" s="39"/>
      <c r="C21" s="42"/>
      <c r="D21" s="46"/>
      <c r="E21" s="43"/>
      <c r="F21" s="41"/>
      <c r="G21" s="40"/>
      <c r="H21" s="41"/>
    </row>
    <row r="22" spans="1:9" ht="11.25">
      <c r="A22" s="39"/>
      <c r="B22" s="155" t="s">
        <v>199</v>
      </c>
      <c r="C22" s="156"/>
      <c r="D22" s="49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</row>
    <row r="23" spans="1:6" ht="11.25">
      <c r="A23" s="39"/>
      <c r="C23" s="50"/>
      <c r="D23" s="51"/>
      <c r="E23" s="51"/>
      <c r="F23" s="51"/>
    </row>
    <row r="24" spans="1:9" ht="12.75" customHeight="1">
      <c r="A24" s="153" t="s">
        <v>201</v>
      </c>
      <c r="B24" s="153"/>
      <c r="C24" s="153"/>
      <c r="D24" s="153"/>
      <c r="E24" s="153"/>
      <c r="F24" s="153"/>
      <c r="G24" s="153"/>
      <c r="H24" s="153"/>
      <c r="I24" s="153"/>
    </row>
    <row r="25" spans="1:9" ht="11.25">
      <c r="A25" s="39"/>
      <c r="B25" s="152" t="s">
        <v>203</v>
      </c>
      <c r="C25" s="152"/>
      <c r="D25" s="152"/>
      <c r="E25" s="152"/>
      <c r="F25" s="152"/>
      <c r="G25" s="152"/>
      <c r="H25" s="152"/>
      <c r="I25" s="152"/>
    </row>
    <row r="26" spans="1:9" ht="11.25">
      <c r="A26" s="39"/>
      <c r="B26" s="152" t="s">
        <v>202</v>
      </c>
      <c r="C26" s="152"/>
      <c r="D26" s="103"/>
      <c r="E26" s="103"/>
      <c r="F26" s="103"/>
      <c r="G26" s="103"/>
      <c r="H26" s="103"/>
      <c r="I26" s="103"/>
    </row>
    <row r="27" spans="2:6" ht="11.25">
      <c r="B27" s="47"/>
      <c r="C27" s="50"/>
      <c r="D27" s="51"/>
      <c r="E27" s="51"/>
      <c r="F27" s="51"/>
    </row>
    <row r="28" spans="1:9" ht="11.25">
      <c r="A28" s="84"/>
      <c r="B28" s="85" t="s">
        <v>0</v>
      </c>
      <c r="C28" s="85"/>
      <c r="D28" s="85"/>
      <c r="E28" s="85"/>
      <c r="F28" s="85"/>
      <c r="G28" s="85"/>
      <c r="H28" s="85"/>
      <c r="I28" s="85"/>
    </row>
    <row r="29" spans="1:9" ht="11.25">
      <c r="A29" s="100" t="s">
        <v>162</v>
      </c>
      <c r="B29" s="86" t="s">
        <v>122</v>
      </c>
      <c r="C29" s="86" t="s">
        <v>124</v>
      </c>
      <c r="D29" s="129" t="s">
        <v>191</v>
      </c>
      <c r="E29" s="87" t="s">
        <v>187</v>
      </c>
      <c r="F29" s="87" t="s">
        <v>188</v>
      </c>
      <c r="G29" s="87" t="s">
        <v>195</v>
      </c>
      <c r="H29" s="87" t="s">
        <v>190</v>
      </c>
      <c r="I29" s="87" t="s">
        <v>190</v>
      </c>
    </row>
    <row r="30" spans="1:9" ht="11.25">
      <c r="A30" s="101" t="s">
        <v>128</v>
      </c>
      <c r="B30" s="88" t="s">
        <v>121</v>
      </c>
      <c r="C30" s="88"/>
      <c r="D30" s="130" t="s">
        <v>192</v>
      </c>
      <c r="E30" s="89" t="s">
        <v>193</v>
      </c>
      <c r="F30" s="89" t="s">
        <v>194</v>
      </c>
      <c r="G30" s="89" t="s">
        <v>196</v>
      </c>
      <c r="H30" s="131" t="s">
        <v>197</v>
      </c>
      <c r="I30" s="131" t="s">
        <v>198</v>
      </c>
    </row>
    <row r="31" spans="1:9" ht="11.25">
      <c r="A31" s="102"/>
      <c r="B31" s="91" t="s">
        <v>123</v>
      </c>
      <c r="C31" s="15"/>
      <c r="D31" s="67">
        <v>4835031</v>
      </c>
      <c r="E31" s="67">
        <v>7410000</v>
      </c>
      <c r="F31" s="67">
        <f>F32+F48</f>
        <v>5799000</v>
      </c>
      <c r="G31" s="67">
        <f>G32+G48</f>
        <v>4979315.7299999995</v>
      </c>
      <c r="H31" s="142">
        <f>(G31/F31)*100</f>
        <v>85.86507553026384</v>
      </c>
      <c r="I31" s="148">
        <f>(G31/D31)*100</f>
        <v>102.98415315227554</v>
      </c>
    </row>
    <row r="32" spans="1:9" ht="11.25">
      <c r="A32" s="90"/>
      <c r="B32" s="92">
        <v>6</v>
      </c>
      <c r="C32" s="93" t="s">
        <v>1</v>
      </c>
      <c r="D32" s="68">
        <v>4777196</v>
      </c>
      <c r="E32" s="68">
        <v>6910000</v>
      </c>
      <c r="F32" s="68">
        <f>F33+F37+F40+F43</f>
        <v>5700000</v>
      </c>
      <c r="G32" s="68">
        <f>G33+G37+G40+G43</f>
        <v>4964093.34</v>
      </c>
      <c r="H32" s="144">
        <f>(G32/F32)*100</f>
        <v>87.08935684210526</v>
      </c>
      <c r="I32" s="149">
        <f>(G32/D32)*100</f>
        <v>103.9122811791687</v>
      </c>
    </row>
    <row r="33" spans="1:9" ht="11.25">
      <c r="A33" s="17"/>
      <c r="B33" s="94">
        <v>61</v>
      </c>
      <c r="C33" s="48" t="s">
        <v>2</v>
      </c>
      <c r="D33" s="54">
        <v>3409542</v>
      </c>
      <c r="E33" s="54">
        <v>3800000</v>
      </c>
      <c r="F33" s="54">
        <f>SUM(F34:F36)</f>
        <v>3640000</v>
      </c>
      <c r="G33" s="54">
        <f>SUM(G34:G36)</f>
        <v>3288262.44</v>
      </c>
      <c r="H33" s="141">
        <f aca="true" t="shared" si="1" ref="H33:H52">(G33/F33)*100</f>
        <v>90.33688021978021</v>
      </c>
      <c r="I33" s="147">
        <f aca="true" t="shared" si="2" ref="I33:I52">(G33/D33)*100</f>
        <v>96.44293691058799</v>
      </c>
    </row>
    <row r="34" spans="1:9" ht="11.25">
      <c r="A34" s="49">
        <v>1</v>
      </c>
      <c r="B34" s="95">
        <v>611</v>
      </c>
      <c r="C34" s="81" t="s">
        <v>3</v>
      </c>
      <c r="D34" s="54">
        <v>3305277</v>
      </c>
      <c r="E34" s="69">
        <v>3660000</v>
      </c>
      <c r="F34" s="69">
        <v>3500000</v>
      </c>
      <c r="G34" s="55">
        <v>3178010.44</v>
      </c>
      <c r="H34" s="141">
        <f t="shared" si="1"/>
        <v>90.80029828571429</v>
      </c>
      <c r="I34" s="147">
        <f t="shared" si="2"/>
        <v>96.14959472383102</v>
      </c>
    </row>
    <row r="35" spans="1:9" ht="11.25">
      <c r="A35" s="49">
        <v>1</v>
      </c>
      <c r="B35" s="94">
        <v>613</v>
      </c>
      <c r="C35" s="48" t="s">
        <v>4</v>
      </c>
      <c r="D35" s="54">
        <v>56691</v>
      </c>
      <c r="E35" s="54">
        <v>80000</v>
      </c>
      <c r="F35" s="54">
        <v>80000</v>
      </c>
      <c r="G35" s="55">
        <v>63965.94</v>
      </c>
      <c r="H35" s="141">
        <f t="shared" si="1"/>
        <v>79.957425</v>
      </c>
      <c r="I35" s="147">
        <f t="shared" si="2"/>
        <v>112.83261893422237</v>
      </c>
    </row>
    <row r="36" spans="1:9" ht="11.25">
      <c r="A36" s="49">
        <v>1</v>
      </c>
      <c r="B36" s="94">
        <v>614</v>
      </c>
      <c r="C36" s="48" t="s">
        <v>5</v>
      </c>
      <c r="D36" s="54">
        <v>47574</v>
      </c>
      <c r="E36" s="54">
        <v>60000</v>
      </c>
      <c r="F36" s="54">
        <v>60000</v>
      </c>
      <c r="G36" s="55">
        <v>46286.06</v>
      </c>
      <c r="H36" s="141">
        <f t="shared" si="1"/>
        <v>77.14343333333333</v>
      </c>
      <c r="I36" s="147">
        <f t="shared" si="2"/>
        <v>97.29276495564804</v>
      </c>
    </row>
    <row r="37" spans="1:9" ht="11.25">
      <c r="A37" s="17"/>
      <c r="B37" s="94">
        <v>63</v>
      </c>
      <c r="C37" s="48" t="s">
        <v>46</v>
      </c>
      <c r="D37" s="54">
        <v>430984</v>
      </c>
      <c r="E37" s="54">
        <v>1500000</v>
      </c>
      <c r="F37" s="54">
        <f>SUM(F38:F39)</f>
        <v>700000</v>
      </c>
      <c r="G37" s="54">
        <f>SUM(G38:G39)</f>
        <v>797896.86</v>
      </c>
      <c r="H37" s="141">
        <f t="shared" si="1"/>
        <v>113.98526571428572</v>
      </c>
      <c r="I37" s="147">
        <f t="shared" si="2"/>
        <v>185.1337543853136</v>
      </c>
    </row>
    <row r="38" spans="1:9" ht="11.25">
      <c r="A38" s="49">
        <v>4</v>
      </c>
      <c r="B38" s="94">
        <v>633</v>
      </c>
      <c r="C38" s="48" t="s">
        <v>46</v>
      </c>
      <c r="D38" s="54">
        <v>430984</v>
      </c>
      <c r="E38" s="54">
        <v>1300000</v>
      </c>
      <c r="F38" s="54">
        <v>500000</v>
      </c>
      <c r="G38" s="55">
        <v>656209.89</v>
      </c>
      <c r="H38" s="141">
        <f t="shared" si="1"/>
        <v>131.241978</v>
      </c>
      <c r="I38" s="147">
        <f t="shared" si="2"/>
        <v>152.2585269986821</v>
      </c>
    </row>
    <row r="39" spans="1:9" ht="11.25">
      <c r="A39" s="49">
        <v>4</v>
      </c>
      <c r="B39" s="94">
        <v>634</v>
      </c>
      <c r="C39" s="48" t="s">
        <v>86</v>
      </c>
      <c r="D39" s="54"/>
      <c r="E39" s="54">
        <v>200000</v>
      </c>
      <c r="F39" s="54">
        <v>200000</v>
      </c>
      <c r="G39" s="55">
        <v>141686.97</v>
      </c>
      <c r="H39" s="141">
        <f t="shared" si="1"/>
        <v>70.843485</v>
      </c>
      <c r="I39" s="147"/>
    </row>
    <row r="40" spans="1:9" ht="11.25">
      <c r="A40" s="17"/>
      <c r="B40" s="94">
        <v>64</v>
      </c>
      <c r="C40" s="48" t="s">
        <v>6</v>
      </c>
      <c r="D40" s="54">
        <v>107607</v>
      </c>
      <c r="E40" s="54">
        <v>280000</v>
      </c>
      <c r="F40" s="54">
        <f>SUM(F41:F42)</f>
        <v>280000</v>
      </c>
      <c r="G40" s="54">
        <f>SUM(G41:G42)</f>
        <v>120803.22</v>
      </c>
      <c r="H40" s="141">
        <f t="shared" si="1"/>
        <v>43.14400714285714</v>
      </c>
      <c r="I40" s="147">
        <f t="shared" si="2"/>
        <v>112.26334718001618</v>
      </c>
    </row>
    <row r="41" spans="1:9" ht="11.25">
      <c r="A41" s="49">
        <v>1</v>
      </c>
      <c r="B41" s="94">
        <v>641</v>
      </c>
      <c r="C41" s="48" t="s">
        <v>7</v>
      </c>
      <c r="D41" s="54">
        <v>2504</v>
      </c>
      <c r="E41" s="54">
        <v>10000</v>
      </c>
      <c r="F41" s="54">
        <v>10000</v>
      </c>
      <c r="G41" s="55">
        <v>719.56</v>
      </c>
      <c r="H41" s="141">
        <f t="shared" si="1"/>
        <v>7.195599999999999</v>
      </c>
      <c r="I41" s="147">
        <f t="shared" si="2"/>
        <v>28.736421725239612</v>
      </c>
    </row>
    <row r="42" spans="1:9" ht="11.25">
      <c r="A42" s="49">
        <v>1</v>
      </c>
      <c r="B42" s="94">
        <v>642</v>
      </c>
      <c r="C42" s="48" t="s">
        <v>8</v>
      </c>
      <c r="D42" s="54">
        <v>105103</v>
      </c>
      <c r="E42" s="54">
        <v>270000</v>
      </c>
      <c r="F42" s="54">
        <v>270000</v>
      </c>
      <c r="G42" s="55">
        <v>120083.66</v>
      </c>
      <c r="H42" s="141">
        <f t="shared" si="1"/>
        <v>44.47542962962963</v>
      </c>
      <c r="I42" s="147">
        <f t="shared" si="2"/>
        <v>114.253313416363</v>
      </c>
    </row>
    <row r="43" spans="1:9" ht="11.25">
      <c r="A43" s="17"/>
      <c r="B43" s="94">
        <v>65</v>
      </c>
      <c r="C43" s="48" t="s">
        <v>9</v>
      </c>
      <c r="D43" s="54">
        <v>829063</v>
      </c>
      <c r="E43" s="54">
        <v>1330000</v>
      </c>
      <c r="F43" s="54">
        <f>SUM(F44:F47)</f>
        <v>1080000</v>
      </c>
      <c r="G43" s="54">
        <f>SUM(G44:G47)</f>
        <v>757130.82</v>
      </c>
      <c r="H43" s="141">
        <f t="shared" si="1"/>
        <v>70.10470555555554</v>
      </c>
      <c r="I43" s="147">
        <f t="shared" si="2"/>
        <v>91.3236774527388</v>
      </c>
    </row>
    <row r="44" spans="1:9" ht="11.25">
      <c r="A44" s="49">
        <v>1</v>
      </c>
      <c r="B44" s="94">
        <v>651</v>
      </c>
      <c r="C44" s="48" t="s">
        <v>167</v>
      </c>
      <c r="D44" s="54">
        <v>920</v>
      </c>
      <c r="E44" s="53">
        <v>20000</v>
      </c>
      <c r="F44" s="54">
        <v>20000</v>
      </c>
      <c r="G44" s="55">
        <v>31850.11</v>
      </c>
      <c r="H44" s="141">
        <f t="shared" si="1"/>
        <v>159.25055</v>
      </c>
      <c r="I44" s="147">
        <f t="shared" si="2"/>
        <v>3461.9684782608692</v>
      </c>
    </row>
    <row r="45" spans="1:9" ht="11.25">
      <c r="A45" s="49">
        <v>3</v>
      </c>
      <c r="B45" s="94">
        <v>652</v>
      </c>
      <c r="C45" s="48" t="s">
        <v>9</v>
      </c>
      <c r="D45" s="54">
        <v>586821</v>
      </c>
      <c r="E45" s="53">
        <v>800000</v>
      </c>
      <c r="F45" s="54">
        <v>700000</v>
      </c>
      <c r="G45" s="55">
        <v>485399.84</v>
      </c>
      <c r="H45" s="141">
        <f t="shared" si="1"/>
        <v>69.34283428571429</v>
      </c>
      <c r="I45" s="147">
        <f t="shared" si="2"/>
        <v>82.71684891985802</v>
      </c>
    </row>
    <row r="46" spans="1:9" ht="11.25">
      <c r="A46" s="49">
        <v>3</v>
      </c>
      <c r="B46" s="94">
        <v>653</v>
      </c>
      <c r="C46" s="96" t="s">
        <v>137</v>
      </c>
      <c r="D46" s="54">
        <v>237214</v>
      </c>
      <c r="E46" s="53">
        <v>500000</v>
      </c>
      <c r="F46" s="54">
        <v>350000</v>
      </c>
      <c r="G46" s="55">
        <v>221316.52</v>
      </c>
      <c r="H46" s="141">
        <f t="shared" si="1"/>
        <v>63.23329142857143</v>
      </c>
      <c r="I46" s="147">
        <f t="shared" si="2"/>
        <v>93.29825389732478</v>
      </c>
    </row>
    <row r="47" spans="1:9" ht="11.25">
      <c r="A47" s="49">
        <v>1</v>
      </c>
      <c r="B47" s="94">
        <v>683</v>
      </c>
      <c r="C47" s="96" t="s">
        <v>182</v>
      </c>
      <c r="D47" s="54">
        <v>4108</v>
      </c>
      <c r="E47" s="53">
        <v>10000</v>
      </c>
      <c r="F47" s="54">
        <v>10000</v>
      </c>
      <c r="G47" s="55">
        <v>18564.35</v>
      </c>
      <c r="H47" s="141">
        <f t="shared" si="1"/>
        <v>185.6435</v>
      </c>
      <c r="I47" s="147">
        <f t="shared" si="2"/>
        <v>451.9072541382668</v>
      </c>
    </row>
    <row r="48" spans="1:9" ht="11.25">
      <c r="A48" s="90"/>
      <c r="B48" s="92">
        <v>7</v>
      </c>
      <c r="C48" s="93" t="s">
        <v>10</v>
      </c>
      <c r="D48" s="68">
        <v>57835</v>
      </c>
      <c r="E48" s="68">
        <v>500000</v>
      </c>
      <c r="F48" s="68">
        <f>F49+F51</f>
        <v>99000</v>
      </c>
      <c r="G48" s="68">
        <f>G49+G51</f>
        <v>15222.39</v>
      </c>
      <c r="H48" s="144">
        <f t="shared" si="1"/>
        <v>15.376151515151514</v>
      </c>
      <c r="I48" s="149">
        <f t="shared" si="2"/>
        <v>26.320376934382296</v>
      </c>
    </row>
    <row r="49" spans="1:9" ht="11.25">
      <c r="A49" s="17"/>
      <c r="B49" s="94">
        <v>71</v>
      </c>
      <c r="C49" s="48" t="s">
        <v>11</v>
      </c>
      <c r="D49" s="54">
        <v>54404</v>
      </c>
      <c r="E49" s="54">
        <v>350000</v>
      </c>
      <c r="F49" s="54">
        <v>50000</v>
      </c>
      <c r="G49" s="55">
        <v>12254.73</v>
      </c>
      <c r="H49" s="141">
        <f t="shared" si="1"/>
        <v>24.50946</v>
      </c>
      <c r="I49" s="147">
        <f t="shared" si="2"/>
        <v>22.52542092493199</v>
      </c>
    </row>
    <row r="50" spans="1:9" ht="11.25">
      <c r="A50" s="49">
        <v>6</v>
      </c>
      <c r="B50" s="94">
        <v>711</v>
      </c>
      <c r="C50" s="48" t="s">
        <v>12</v>
      </c>
      <c r="D50" s="54">
        <v>54404</v>
      </c>
      <c r="E50" s="54">
        <v>350000</v>
      </c>
      <c r="F50" s="54">
        <v>50000</v>
      </c>
      <c r="G50" s="55">
        <v>12255</v>
      </c>
      <c r="H50" s="141">
        <f t="shared" si="1"/>
        <v>24.51</v>
      </c>
      <c r="I50" s="147">
        <f t="shared" si="2"/>
        <v>22.52591721196971</v>
      </c>
    </row>
    <row r="51" spans="1:9" ht="11.25">
      <c r="A51" s="17"/>
      <c r="B51" s="94">
        <v>72</v>
      </c>
      <c r="C51" s="48" t="s">
        <v>13</v>
      </c>
      <c r="D51" s="54">
        <v>3431</v>
      </c>
      <c r="E51" s="54">
        <v>150000</v>
      </c>
      <c r="F51" s="54">
        <v>49000</v>
      </c>
      <c r="G51" s="55">
        <v>2967.66</v>
      </c>
      <c r="H51" s="141">
        <f t="shared" si="1"/>
        <v>6.056448979591837</v>
      </c>
      <c r="I51" s="147">
        <f t="shared" si="2"/>
        <v>86.49548236665694</v>
      </c>
    </row>
    <row r="52" spans="1:9" ht="11.25">
      <c r="A52" s="49">
        <v>6</v>
      </c>
      <c r="B52" s="94">
        <v>721</v>
      </c>
      <c r="C52" s="48" t="s">
        <v>14</v>
      </c>
      <c r="D52" s="54">
        <v>3431</v>
      </c>
      <c r="E52" s="54">
        <v>150000</v>
      </c>
      <c r="F52" s="54">
        <v>49000</v>
      </c>
      <c r="G52" s="55">
        <v>2968</v>
      </c>
      <c r="H52" s="141">
        <f t="shared" si="1"/>
        <v>6.057142857142858</v>
      </c>
      <c r="I52" s="147">
        <f t="shared" si="2"/>
        <v>86.50539201399009</v>
      </c>
    </row>
    <row r="53" spans="1:9" ht="11.25">
      <c r="A53" s="51"/>
      <c r="B53" s="97"/>
      <c r="C53" s="50"/>
      <c r="D53" s="77"/>
      <c r="E53" s="77"/>
      <c r="F53" s="77"/>
      <c r="G53" s="116"/>
      <c r="H53" s="122"/>
      <c r="I53" s="51"/>
    </row>
    <row r="54" spans="1:9" ht="11.25">
      <c r="A54" s="51"/>
      <c r="B54" s="97"/>
      <c r="C54" s="50"/>
      <c r="D54" s="77"/>
      <c r="E54" s="77"/>
      <c r="F54" s="77"/>
      <c r="G54" s="116"/>
      <c r="H54" s="122"/>
      <c r="I54" s="51"/>
    </row>
    <row r="55" spans="2:8" ht="11.25">
      <c r="B55" s="97"/>
      <c r="C55" s="50"/>
      <c r="D55" s="77"/>
      <c r="E55" s="77"/>
      <c r="F55" s="77"/>
      <c r="G55" s="77"/>
      <c r="H55" s="77"/>
    </row>
    <row r="56" spans="1:9" ht="11.25">
      <c r="A56" s="100" t="s">
        <v>162</v>
      </c>
      <c r="B56" s="86" t="s">
        <v>122</v>
      </c>
      <c r="C56" s="86" t="s">
        <v>125</v>
      </c>
      <c r="D56" s="129" t="s">
        <v>191</v>
      </c>
      <c r="E56" s="87" t="s">
        <v>187</v>
      </c>
      <c r="F56" s="87" t="s">
        <v>188</v>
      </c>
      <c r="G56" s="87" t="s">
        <v>195</v>
      </c>
      <c r="H56" s="87" t="s">
        <v>190</v>
      </c>
      <c r="I56" s="87" t="s">
        <v>190</v>
      </c>
    </row>
    <row r="57" spans="1:9" ht="11.25">
      <c r="A57" s="101" t="s">
        <v>128</v>
      </c>
      <c r="B57" s="88" t="s">
        <v>121</v>
      </c>
      <c r="C57" s="88"/>
      <c r="D57" s="130" t="s">
        <v>192</v>
      </c>
      <c r="E57" s="89" t="s">
        <v>193</v>
      </c>
      <c r="F57" s="89" t="s">
        <v>194</v>
      </c>
      <c r="G57" s="89" t="s">
        <v>196</v>
      </c>
      <c r="H57" s="131" t="s">
        <v>197</v>
      </c>
      <c r="I57" s="131" t="s">
        <v>198</v>
      </c>
    </row>
    <row r="58" spans="1:9" ht="11.25">
      <c r="A58" s="102"/>
      <c r="B58" s="15" t="s">
        <v>161</v>
      </c>
      <c r="C58" s="15"/>
      <c r="D58" s="70">
        <v>5452352.300000001</v>
      </c>
      <c r="E58" s="70">
        <v>7410000</v>
      </c>
      <c r="F58" s="70">
        <f>F59+F84</f>
        <v>5563000</v>
      </c>
      <c r="G58" s="70">
        <f>G59+G84</f>
        <v>4865053.220000001</v>
      </c>
      <c r="H58" s="142">
        <f aca="true" t="shared" si="3" ref="H58:H94">(G58/F58)*100</f>
        <v>87.45376990832287</v>
      </c>
      <c r="I58" s="148">
        <f aca="true" t="shared" si="4" ref="I58:I94">(G58/D58)*100</f>
        <v>89.22851922096083</v>
      </c>
    </row>
    <row r="59" spans="1:9" ht="11.25">
      <c r="A59" s="90"/>
      <c r="B59" s="92">
        <v>3</v>
      </c>
      <c r="C59" s="93" t="s">
        <v>15</v>
      </c>
      <c r="D59" s="68">
        <v>3808944.1</v>
      </c>
      <c r="E59" s="68">
        <v>4805000</v>
      </c>
      <c r="F59" s="68">
        <f>F60+F64+F70+F72+F74+F76+F78</f>
        <v>4572000</v>
      </c>
      <c r="G59" s="68">
        <f>G60+G64+G70+G72+G74+G76+G78</f>
        <v>3981811.3900000006</v>
      </c>
      <c r="H59" s="144">
        <f t="shared" si="3"/>
        <v>87.09123775153107</v>
      </c>
      <c r="I59" s="149">
        <f t="shared" si="4"/>
        <v>104.53845699652038</v>
      </c>
    </row>
    <row r="60" spans="1:9" ht="11.25">
      <c r="A60" s="17"/>
      <c r="B60" s="94">
        <v>31</v>
      </c>
      <c r="C60" s="48" t="s">
        <v>16</v>
      </c>
      <c r="D60" s="54">
        <v>652679.32</v>
      </c>
      <c r="E60" s="54">
        <v>705000</v>
      </c>
      <c r="F60" s="54">
        <f>F61+F62+F63</f>
        <v>757000</v>
      </c>
      <c r="G60" s="54">
        <f>G61+G62+G63</f>
        <v>710506.4700000001</v>
      </c>
      <c r="H60" s="145">
        <f t="shared" si="3"/>
        <v>93.8581862615588</v>
      </c>
      <c r="I60" s="150">
        <f t="shared" si="4"/>
        <v>108.85996357292278</v>
      </c>
    </row>
    <row r="61" spans="1:9" ht="11.25">
      <c r="A61" s="49">
        <v>1</v>
      </c>
      <c r="B61" s="94">
        <v>311</v>
      </c>
      <c r="C61" s="48" t="s">
        <v>17</v>
      </c>
      <c r="D61" s="71">
        <v>534548.88</v>
      </c>
      <c r="E61" s="71">
        <v>565000</v>
      </c>
      <c r="F61" s="71">
        <v>610000</v>
      </c>
      <c r="G61" s="71">
        <v>590079.3</v>
      </c>
      <c r="H61" s="145">
        <f t="shared" si="3"/>
        <v>96.73431147540984</v>
      </c>
      <c r="I61" s="150">
        <f t="shared" si="4"/>
        <v>110.38827730777399</v>
      </c>
    </row>
    <row r="62" spans="1:9" ht="11.25">
      <c r="A62" s="49">
        <v>1</v>
      </c>
      <c r="B62" s="94">
        <v>312</v>
      </c>
      <c r="C62" s="48" t="s">
        <v>18</v>
      </c>
      <c r="D62" s="71">
        <v>26188</v>
      </c>
      <c r="E62" s="71">
        <v>35000</v>
      </c>
      <c r="F62" s="71">
        <v>37000</v>
      </c>
      <c r="G62" s="71">
        <v>27588</v>
      </c>
      <c r="H62" s="145">
        <f t="shared" si="3"/>
        <v>74.56216216216217</v>
      </c>
      <c r="I62" s="150">
        <f t="shared" si="4"/>
        <v>105.345959981671</v>
      </c>
    </row>
    <row r="63" spans="1:9" ht="11.25">
      <c r="A63" s="49">
        <v>1</v>
      </c>
      <c r="B63" s="94">
        <v>313</v>
      </c>
      <c r="C63" s="48" t="s">
        <v>19</v>
      </c>
      <c r="D63" s="71">
        <v>91942.44</v>
      </c>
      <c r="E63" s="71">
        <v>105000</v>
      </c>
      <c r="F63" s="71">
        <v>110000</v>
      </c>
      <c r="G63" s="71">
        <v>92839.17</v>
      </c>
      <c r="H63" s="145">
        <f t="shared" si="3"/>
        <v>84.39924545454545</v>
      </c>
      <c r="I63" s="150">
        <f t="shared" si="4"/>
        <v>100.97531673077198</v>
      </c>
    </row>
    <row r="64" spans="1:9" ht="11.25">
      <c r="A64" s="17"/>
      <c r="B64" s="94">
        <v>32</v>
      </c>
      <c r="C64" s="48" t="s">
        <v>20</v>
      </c>
      <c r="D64" s="54">
        <v>1684044.28</v>
      </c>
      <c r="E64" s="54">
        <v>1978000</v>
      </c>
      <c r="F64" s="54">
        <f>F65+F66+F67+F68+F69</f>
        <v>1854000</v>
      </c>
      <c r="G64" s="54">
        <f>G65+G66+G67+G68+G69</f>
        <v>1648951.73</v>
      </c>
      <c r="H64" s="145">
        <f t="shared" si="3"/>
        <v>88.94022276159654</v>
      </c>
      <c r="I64" s="150">
        <f t="shared" si="4"/>
        <v>97.91617415190531</v>
      </c>
    </row>
    <row r="65" spans="1:9" ht="11.25">
      <c r="A65" s="49">
        <v>1</v>
      </c>
      <c r="B65" s="94">
        <v>321</v>
      </c>
      <c r="C65" s="48" t="s">
        <v>21</v>
      </c>
      <c r="D65" s="71">
        <v>81751</v>
      </c>
      <c r="E65" s="71">
        <v>84000</v>
      </c>
      <c r="F65" s="71">
        <v>85000</v>
      </c>
      <c r="G65" s="71">
        <v>68280</v>
      </c>
      <c r="H65" s="145">
        <f t="shared" si="3"/>
        <v>80.32941176470588</v>
      </c>
      <c r="I65" s="150">
        <f t="shared" si="4"/>
        <v>83.52191410502624</v>
      </c>
    </row>
    <row r="66" spans="1:9" ht="11.25">
      <c r="A66" s="49">
        <v>1</v>
      </c>
      <c r="B66" s="94">
        <v>322</v>
      </c>
      <c r="C66" s="48" t="s">
        <v>22</v>
      </c>
      <c r="D66" s="71">
        <v>385869.95</v>
      </c>
      <c r="E66" s="71">
        <v>478000</v>
      </c>
      <c r="F66" s="71">
        <v>497000</v>
      </c>
      <c r="G66" s="71">
        <v>447506.84</v>
      </c>
      <c r="H66" s="145">
        <f t="shared" si="3"/>
        <v>90.04161770623743</v>
      </c>
      <c r="I66" s="150">
        <f t="shared" si="4"/>
        <v>115.97348795883174</v>
      </c>
    </row>
    <row r="67" spans="1:9" ht="11.25">
      <c r="A67" s="98" t="s">
        <v>164</v>
      </c>
      <c r="B67" s="94">
        <v>323</v>
      </c>
      <c r="C67" s="48" t="s">
        <v>23</v>
      </c>
      <c r="D67" s="71">
        <v>906716.02</v>
      </c>
      <c r="E67" s="71">
        <v>1033000</v>
      </c>
      <c r="F67" s="71">
        <v>841000</v>
      </c>
      <c r="G67" s="71">
        <v>765671.6</v>
      </c>
      <c r="H67" s="145">
        <f t="shared" si="3"/>
        <v>91.04299643281807</v>
      </c>
      <c r="I67" s="150">
        <f t="shared" si="4"/>
        <v>84.44447689365849</v>
      </c>
    </row>
    <row r="68" spans="1:9" ht="11.25">
      <c r="A68" s="49">
        <v>1</v>
      </c>
      <c r="B68" s="94">
        <v>324</v>
      </c>
      <c r="C68" s="48" t="s">
        <v>184</v>
      </c>
      <c r="D68" s="71">
        <v>4578.28</v>
      </c>
      <c r="E68" s="71">
        <v>6000</v>
      </c>
      <c r="F68" s="71">
        <v>6000</v>
      </c>
      <c r="G68" s="71"/>
      <c r="H68" s="145">
        <f t="shared" si="3"/>
        <v>0</v>
      </c>
      <c r="I68" s="150">
        <f t="shared" si="4"/>
        <v>0</v>
      </c>
    </row>
    <row r="69" spans="1:9" ht="11.25">
      <c r="A69" s="49">
        <v>1</v>
      </c>
      <c r="B69" s="94">
        <v>329</v>
      </c>
      <c r="C69" s="48" t="s">
        <v>24</v>
      </c>
      <c r="D69" s="71">
        <v>305129.03</v>
      </c>
      <c r="E69" s="71">
        <v>377000</v>
      </c>
      <c r="F69" s="71">
        <v>425000</v>
      </c>
      <c r="G69" s="71">
        <v>367493.29</v>
      </c>
      <c r="H69" s="145">
        <f t="shared" si="3"/>
        <v>86.4690094117647</v>
      </c>
      <c r="I69" s="150">
        <f t="shared" si="4"/>
        <v>120.43865180576228</v>
      </c>
    </row>
    <row r="70" spans="1:9" ht="11.25">
      <c r="A70" s="17"/>
      <c r="B70" s="94">
        <v>34</v>
      </c>
      <c r="C70" s="48" t="s">
        <v>25</v>
      </c>
      <c r="D70" s="54">
        <v>17413.93</v>
      </c>
      <c r="E70" s="53">
        <v>38000</v>
      </c>
      <c r="F70" s="54">
        <f>F71</f>
        <v>45000</v>
      </c>
      <c r="G70" s="54">
        <f>G71</f>
        <v>36215.73</v>
      </c>
      <c r="H70" s="145">
        <f t="shared" si="3"/>
        <v>80.47940000000001</v>
      </c>
      <c r="I70" s="150">
        <f t="shared" si="4"/>
        <v>207.96988388031883</v>
      </c>
    </row>
    <row r="71" spans="1:9" ht="11.25">
      <c r="A71" s="49">
        <v>1</v>
      </c>
      <c r="B71" s="94">
        <v>343</v>
      </c>
      <c r="C71" s="48" t="s">
        <v>26</v>
      </c>
      <c r="D71" s="71">
        <v>17413.93</v>
      </c>
      <c r="E71" s="99">
        <v>38000</v>
      </c>
      <c r="F71" s="71">
        <v>45000</v>
      </c>
      <c r="G71" s="71">
        <v>36215.73</v>
      </c>
      <c r="H71" s="145">
        <f t="shared" si="3"/>
        <v>80.47940000000001</v>
      </c>
      <c r="I71" s="150">
        <f t="shared" si="4"/>
        <v>207.96988388031883</v>
      </c>
    </row>
    <row r="72" spans="1:9" ht="11.25">
      <c r="A72" s="17"/>
      <c r="B72" s="94">
        <v>35</v>
      </c>
      <c r="C72" s="48" t="s">
        <v>27</v>
      </c>
      <c r="D72" s="54">
        <v>51621.94</v>
      </c>
      <c r="E72" s="54">
        <v>90000</v>
      </c>
      <c r="F72" s="54">
        <f>F73</f>
        <v>50000</v>
      </c>
      <c r="G72" s="54">
        <f>G73</f>
        <v>37784.99</v>
      </c>
      <c r="H72" s="145">
        <f t="shared" si="3"/>
        <v>75.56997999999999</v>
      </c>
      <c r="I72" s="150">
        <f t="shared" si="4"/>
        <v>73.19560248994902</v>
      </c>
    </row>
    <row r="73" spans="1:9" ht="11.25">
      <c r="A73" s="49">
        <v>1</v>
      </c>
      <c r="B73" s="94">
        <v>352</v>
      </c>
      <c r="C73" s="48" t="s">
        <v>28</v>
      </c>
      <c r="D73" s="71">
        <v>51621.94</v>
      </c>
      <c r="E73" s="71">
        <v>90000</v>
      </c>
      <c r="F73" s="71">
        <v>50000</v>
      </c>
      <c r="G73" s="71">
        <v>37784.99</v>
      </c>
      <c r="H73" s="145">
        <f t="shared" si="3"/>
        <v>75.56997999999999</v>
      </c>
      <c r="I73" s="150">
        <f t="shared" si="4"/>
        <v>73.19560248994902</v>
      </c>
    </row>
    <row r="74" spans="1:9" ht="11.25">
      <c r="A74" s="49"/>
      <c r="B74" s="94">
        <v>36</v>
      </c>
      <c r="C74" s="48" t="s">
        <v>171</v>
      </c>
      <c r="D74" s="71">
        <v>10000</v>
      </c>
      <c r="E74" s="71">
        <v>295000</v>
      </c>
      <c r="F74" s="71">
        <f>F75</f>
        <v>275000</v>
      </c>
      <c r="G74" s="71">
        <f>G75</f>
        <v>274331.39</v>
      </c>
      <c r="H74" s="145">
        <f t="shared" si="3"/>
        <v>99.75686909090909</v>
      </c>
      <c r="I74" s="150">
        <f t="shared" si="4"/>
        <v>2743.3139</v>
      </c>
    </row>
    <row r="75" spans="1:9" ht="11.25">
      <c r="A75" s="49"/>
      <c r="B75" s="94">
        <v>363</v>
      </c>
      <c r="C75" s="48" t="s">
        <v>171</v>
      </c>
      <c r="D75" s="71">
        <v>10000</v>
      </c>
      <c r="E75" s="71">
        <v>295000</v>
      </c>
      <c r="F75" s="71">
        <v>275000</v>
      </c>
      <c r="G75" s="71">
        <v>274331.39</v>
      </c>
      <c r="H75" s="145">
        <f t="shared" si="3"/>
        <v>99.75686909090909</v>
      </c>
      <c r="I75" s="150">
        <f t="shared" si="4"/>
        <v>2743.3139</v>
      </c>
    </row>
    <row r="76" spans="1:9" ht="11.25">
      <c r="A76" s="17"/>
      <c r="B76" s="94">
        <v>37</v>
      </c>
      <c r="C76" s="48" t="s">
        <v>29</v>
      </c>
      <c r="D76" s="54">
        <v>399143.56</v>
      </c>
      <c r="E76" s="54">
        <v>440000</v>
      </c>
      <c r="F76" s="54">
        <f>F77</f>
        <v>405000</v>
      </c>
      <c r="G76" s="54">
        <f>G77</f>
        <v>350164.26</v>
      </c>
      <c r="H76" s="145">
        <f t="shared" si="3"/>
        <v>86.46031111111111</v>
      </c>
      <c r="I76" s="150">
        <f t="shared" si="4"/>
        <v>87.72890135068194</v>
      </c>
    </row>
    <row r="77" spans="1:9" ht="11.25">
      <c r="A77" s="49">
        <v>1</v>
      </c>
      <c r="B77" s="94">
        <v>372</v>
      </c>
      <c r="C77" s="48" t="s">
        <v>29</v>
      </c>
      <c r="D77" s="71">
        <v>399143.56</v>
      </c>
      <c r="E77" s="71">
        <v>440000</v>
      </c>
      <c r="F77" s="71">
        <v>405000</v>
      </c>
      <c r="G77" s="71">
        <v>350164.26</v>
      </c>
      <c r="H77" s="145">
        <f t="shared" si="3"/>
        <v>86.46031111111111</v>
      </c>
      <c r="I77" s="150">
        <f t="shared" si="4"/>
        <v>87.72890135068194</v>
      </c>
    </row>
    <row r="78" spans="1:9" ht="11.25">
      <c r="A78" s="17"/>
      <c r="B78" s="94">
        <v>38</v>
      </c>
      <c r="C78" s="48" t="s">
        <v>30</v>
      </c>
      <c r="D78" s="54">
        <v>994041.07</v>
      </c>
      <c r="E78" s="54">
        <v>1259000</v>
      </c>
      <c r="F78" s="54">
        <f>F79+F80+F81+F82+F83</f>
        <v>1186000</v>
      </c>
      <c r="G78" s="54">
        <f>G79+G80+G81+G82+G83</f>
        <v>923856.8200000001</v>
      </c>
      <c r="H78" s="145">
        <f t="shared" si="3"/>
        <v>77.89686509274874</v>
      </c>
      <c r="I78" s="150">
        <f t="shared" si="4"/>
        <v>92.93950198657286</v>
      </c>
    </row>
    <row r="79" spans="1:9" ht="11.25">
      <c r="A79" s="49">
        <v>1</v>
      </c>
      <c r="B79" s="94">
        <v>381</v>
      </c>
      <c r="C79" s="48" t="s">
        <v>31</v>
      </c>
      <c r="D79" s="71">
        <v>754762.99</v>
      </c>
      <c r="E79" s="71">
        <v>721000</v>
      </c>
      <c r="F79" s="71">
        <v>746000</v>
      </c>
      <c r="G79" s="71">
        <v>713908.16</v>
      </c>
      <c r="H79" s="145">
        <f t="shared" si="3"/>
        <v>95.69814477211797</v>
      </c>
      <c r="I79" s="150">
        <f t="shared" si="4"/>
        <v>94.58706500698982</v>
      </c>
    </row>
    <row r="80" spans="1:9" ht="11.25">
      <c r="A80" s="49">
        <v>1</v>
      </c>
      <c r="B80" s="94">
        <v>382</v>
      </c>
      <c r="C80" s="48" t="s">
        <v>32</v>
      </c>
      <c r="D80" s="71"/>
      <c r="E80" s="71"/>
      <c r="F80" s="71"/>
      <c r="G80" s="71"/>
      <c r="H80" s="145"/>
      <c r="I80" s="150"/>
    </row>
    <row r="81" spans="1:9" ht="11.25">
      <c r="A81" s="49">
        <v>1</v>
      </c>
      <c r="B81" s="94">
        <v>383</v>
      </c>
      <c r="C81" s="48" t="s">
        <v>33</v>
      </c>
      <c r="D81" s="71">
        <v>64388.78</v>
      </c>
      <c r="E81" s="71">
        <v>8000</v>
      </c>
      <c r="F81" s="71">
        <v>10000</v>
      </c>
      <c r="G81" s="71">
        <v>9284.4</v>
      </c>
      <c r="H81" s="145">
        <f t="shared" si="3"/>
        <v>92.844</v>
      </c>
      <c r="I81" s="150">
        <f t="shared" si="4"/>
        <v>14.419282365654388</v>
      </c>
    </row>
    <row r="82" spans="1:9" ht="11.25">
      <c r="A82" s="49">
        <v>1</v>
      </c>
      <c r="B82" s="94">
        <v>385</v>
      </c>
      <c r="C82" s="48" t="s">
        <v>155</v>
      </c>
      <c r="D82" s="71"/>
      <c r="E82" s="71">
        <v>30000</v>
      </c>
      <c r="F82" s="71">
        <v>30000</v>
      </c>
      <c r="G82" s="71"/>
      <c r="H82" s="145">
        <f t="shared" si="3"/>
        <v>0</v>
      </c>
      <c r="I82" s="150"/>
    </row>
    <row r="83" spans="1:9" ht="11.25">
      <c r="A83" s="98" t="s">
        <v>163</v>
      </c>
      <c r="B83" s="94">
        <v>386</v>
      </c>
      <c r="C83" s="48" t="s">
        <v>34</v>
      </c>
      <c r="D83" s="71">
        <v>174889.3</v>
      </c>
      <c r="E83" s="71">
        <v>500000</v>
      </c>
      <c r="F83" s="71">
        <v>400000</v>
      </c>
      <c r="G83" s="71">
        <v>200664.26</v>
      </c>
      <c r="H83" s="145">
        <f t="shared" si="3"/>
        <v>50.166065</v>
      </c>
      <c r="I83" s="150">
        <f t="shared" si="4"/>
        <v>114.73787132774848</v>
      </c>
    </row>
    <row r="84" spans="1:9" ht="11.25">
      <c r="A84" s="90"/>
      <c r="B84" s="92">
        <v>4</v>
      </c>
      <c r="C84" s="93" t="s">
        <v>35</v>
      </c>
      <c r="D84" s="68">
        <v>1643408.2</v>
      </c>
      <c r="E84" s="68">
        <v>2605000</v>
      </c>
      <c r="F84" s="68">
        <f>F85+F88+F93</f>
        <v>991000</v>
      </c>
      <c r="G84" s="68">
        <f>G85+G88+G93</f>
        <v>883241.83</v>
      </c>
      <c r="H84" s="144">
        <f t="shared" si="3"/>
        <v>89.12631987891018</v>
      </c>
      <c r="I84" s="149">
        <f t="shared" si="4"/>
        <v>53.744518860256385</v>
      </c>
    </row>
    <row r="85" spans="1:9" ht="11.25">
      <c r="A85" s="17"/>
      <c r="B85" s="94">
        <v>41</v>
      </c>
      <c r="C85" s="48" t="s">
        <v>36</v>
      </c>
      <c r="D85" s="54">
        <v>115000</v>
      </c>
      <c r="E85" s="54">
        <v>300000</v>
      </c>
      <c r="F85" s="54">
        <f>F86+F87</f>
        <v>0</v>
      </c>
      <c r="G85" s="54">
        <f>G86+G87</f>
        <v>0</v>
      </c>
      <c r="H85" s="145"/>
      <c r="I85" s="150">
        <f t="shared" si="4"/>
        <v>0</v>
      </c>
    </row>
    <row r="86" spans="1:9" ht="11.25">
      <c r="A86" s="49">
        <v>6</v>
      </c>
      <c r="B86" s="94">
        <v>411</v>
      </c>
      <c r="C86" s="48" t="s">
        <v>37</v>
      </c>
      <c r="D86" s="71">
        <v>115000</v>
      </c>
      <c r="E86" s="71">
        <v>300000</v>
      </c>
      <c r="F86" s="71"/>
      <c r="G86" s="71"/>
      <c r="H86" s="145"/>
      <c r="I86" s="150">
        <f t="shared" si="4"/>
        <v>0</v>
      </c>
    </row>
    <row r="87" spans="1:9" ht="11.25">
      <c r="A87" s="49">
        <v>1</v>
      </c>
      <c r="B87" s="94">
        <v>412</v>
      </c>
      <c r="C87" s="48" t="s">
        <v>140</v>
      </c>
      <c r="D87" s="71"/>
      <c r="E87" s="71"/>
      <c r="F87" s="71"/>
      <c r="G87" s="71"/>
      <c r="H87" s="145"/>
      <c r="I87" s="150"/>
    </row>
    <row r="88" spans="1:9" ht="11.25">
      <c r="A88" s="17"/>
      <c r="B88" s="94">
        <v>42</v>
      </c>
      <c r="C88" s="48" t="s">
        <v>38</v>
      </c>
      <c r="D88" s="54">
        <v>943882.29</v>
      </c>
      <c r="E88" s="54">
        <v>1305000</v>
      </c>
      <c r="F88" s="54">
        <f>F89+F90+F91+F92</f>
        <v>729000</v>
      </c>
      <c r="G88" s="54">
        <f>G89+G90+G91+G92</f>
        <v>395283.19999999995</v>
      </c>
      <c r="H88" s="145">
        <f t="shared" si="3"/>
        <v>54.22266117969821</v>
      </c>
      <c r="I88" s="150">
        <f t="shared" si="4"/>
        <v>41.8784422790685</v>
      </c>
    </row>
    <row r="89" spans="1:9" ht="11.25">
      <c r="A89" s="98" t="s">
        <v>164</v>
      </c>
      <c r="B89" s="94">
        <v>421</v>
      </c>
      <c r="C89" s="48" t="s">
        <v>39</v>
      </c>
      <c r="D89" s="71">
        <v>863158.38</v>
      </c>
      <c r="E89" s="71">
        <v>720000</v>
      </c>
      <c r="F89" s="71">
        <v>614000</v>
      </c>
      <c r="G89" s="71">
        <v>301348.92</v>
      </c>
      <c r="H89" s="145">
        <f t="shared" si="3"/>
        <v>49.07962866449511</v>
      </c>
      <c r="I89" s="150">
        <f t="shared" si="4"/>
        <v>34.91235525049296</v>
      </c>
    </row>
    <row r="90" spans="1:9" ht="11.25">
      <c r="A90" s="49">
        <v>1</v>
      </c>
      <c r="B90" s="94">
        <v>422</v>
      </c>
      <c r="C90" s="48" t="s">
        <v>40</v>
      </c>
      <c r="D90" s="71">
        <v>37034.31</v>
      </c>
      <c r="E90" s="71">
        <v>180000</v>
      </c>
      <c r="F90" s="71">
        <v>40000</v>
      </c>
      <c r="G90" s="71">
        <v>19059.28</v>
      </c>
      <c r="H90" s="145">
        <f t="shared" si="3"/>
        <v>47.648199999999996</v>
      </c>
      <c r="I90" s="150">
        <f t="shared" si="4"/>
        <v>51.463845282928176</v>
      </c>
    </row>
    <row r="91" spans="1:9" ht="11.25">
      <c r="A91" s="49">
        <v>1</v>
      </c>
      <c r="B91" s="94">
        <v>423</v>
      </c>
      <c r="C91" s="48" t="s">
        <v>41</v>
      </c>
      <c r="D91" s="54">
        <v>18105.6</v>
      </c>
      <c r="E91" s="54">
        <v>300000</v>
      </c>
      <c r="F91" s="54"/>
      <c r="G91" s="54"/>
      <c r="H91" s="145"/>
      <c r="I91" s="150">
        <f t="shared" si="4"/>
        <v>0</v>
      </c>
    </row>
    <row r="92" spans="1:9" ht="11.25">
      <c r="A92" s="49">
        <v>1</v>
      </c>
      <c r="B92" s="94">
        <v>426</v>
      </c>
      <c r="C92" s="48" t="s">
        <v>42</v>
      </c>
      <c r="D92" s="71">
        <v>25584</v>
      </c>
      <c r="E92" s="71">
        <v>105000</v>
      </c>
      <c r="F92" s="71">
        <v>75000</v>
      </c>
      <c r="G92" s="71">
        <v>74875</v>
      </c>
      <c r="H92" s="145">
        <f t="shared" si="3"/>
        <v>99.83333333333333</v>
      </c>
      <c r="I92" s="150">
        <f t="shared" si="4"/>
        <v>292.6633833646029</v>
      </c>
    </row>
    <row r="93" spans="1:9" ht="11.25">
      <c r="A93" s="17"/>
      <c r="B93" s="94">
        <v>45</v>
      </c>
      <c r="C93" s="48" t="s">
        <v>43</v>
      </c>
      <c r="D93" s="54">
        <v>584525.91</v>
      </c>
      <c r="E93" s="54">
        <v>1000000</v>
      </c>
      <c r="F93" s="54">
        <f>F94</f>
        <v>262000</v>
      </c>
      <c r="G93" s="54">
        <f>G94</f>
        <v>487958.63</v>
      </c>
      <c r="H93" s="145">
        <f t="shared" si="3"/>
        <v>186.24375190839694</v>
      </c>
      <c r="I93" s="150">
        <f t="shared" si="4"/>
        <v>83.47938417306429</v>
      </c>
    </row>
    <row r="94" spans="1:9" ht="11.25">
      <c r="A94" s="98" t="s">
        <v>163</v>
      </c>
      <c r="B94" s="94">
        <v>451</v>
      </c>
      <c r="C94" s="48" t="s">
        <v>44</v>
      </c>
      <c r="D94" s="71">
        <v>584525.91</v>
      </c>
      <c r="E94" s="71">
        <v>1000000</v>
      </c>
      <c r="F94" s="71">
        <v>262000</v>
      </c>
      <c r="G94" s="71">
        <v>487958.63</v>
      </c>
      <c r="H94" s="145">
        <f t="shared" si="3"/>
        <v>186.24375190839694</v>
      </c>
      <c r="I94" s="150">
        <f t="shared" si="4"/>
        <v>83.47938417306429</v>
      </c>
    </row>
    <row r="95" spans="1:8" ht="11.25">
      <c r="A95" s="39"/>
      <c r="B95" s="39"/>
      <c r="C95" s="39"/>
      <c r="D95" s="39"/>
      <c r="E95" s="39"/>
      <c r="F95" s="39"/>
      <c r="G95" s="39"/>
      <c r="H95" s="39"/>
    </row>
    <row r="96" spans="1:8" ht="11.25">
      <c r="A96" s="39"/>
      <c r="B96" s="39"/>
      <c r="C96" s="39"/>
      <c r="D96" s="39"/>
      <c r="E96" s="39"/>
      <c r="F96" s="39"/>
      <c r="G96" s="39"/>
      <c r="H96" s="39"/>
    </row>
    <row r="97" spans="1:8" ht="11.25">
      <c r="A97" s="39"/>
      <c r="B97" s="39"/>
      <c r="C97" s="39"/>
      <c r="D97" s="39"/>
      <c r="E97" s="39"/>
      <c r="F97" s="39"/>
      <c r="G97" s="39"/>
      <c r="H97" s="39"/>
    </row>
    <row r="98" spans="1:8" ht="11.25">
      <c r="A98" s="39"/>
      <c r="B98" s="39"/>
      <c r="C98" s="39"/>
      <c r="D98" s="39"/>
      <c r="E98" s="39"/>
      <c r="F98" s="39"/>
      <c r="G98" s="39"/>
      <c r="H98" s="39"/>
    </row>
    <row r="99" spans="1:8" ht="11.25">
      <c r="A99" s="39"/>
      <c r="B99" s="39"/>
      <c r="C99" s="39"/>
      <c r="D99" s="39"/>
      <c r="E99" s="39"/>
      <c r="F99" s="39"/>
      <c r="G99" s="39"/>
      <c r="H99" s="39"/>
    </row>
    <row r="100" ht="11.25">
      <c r="C100" s="103" t="s">
        <v>126</v>
      </c>
    </row>
    <row r="101" ht="11.25">
      <c r="C101" s="103"/>
    </row>
    <row r="102" ht="11.25">
      <c r="C102" s="103"/>
    </row>
    <row r="103" spans="1:9" ht="12.75" customHeight="1">
      <c r="A103" s="153" t="s">
        <v>165</v>
      </c>
      <c r="B103" s="153"/>
      <c r="C103" s="153"/>
      <c r="D103" s="153"/>
      <c r="E103" s="153"/>
      <c r="F103" s="153"/>
      <c r="G103" s="153"/>
      <c r="H103" s="153"/>
      <c r="I103" s="153"/>
    </row>
    <row r="104" spans="3:7" ht="11.25">
      <c r="C104" s="52"/>
      <c r="G104" s="38"/>
    </row>
    <row r="105" spans="1:9" ht="12.75" customHeight="1">
      <c r="A105" s="39"/>
      <c r="B105" s="154" t="s">
        <v>204</v>
      </c>
      <c r="C105" s="154"/>
      <c r="D105" s="154"/>
      <c r="E105" s="154"/>
      <c r="F105" s="154"/>
      <c r="G105" s="154"/>
      <c r="H105" s="154"/>
      <c r="I105" s="154"/>
    </row>
    <row r="106" spans="2:9" ht="11.25">
      <c r="B106" s="152" t="s">
        <v>202</v>
      </c>
      <c r="C106" s="152"/>
      <c r="D106" s="152"/>
      <c r="E106" s="152"/>
      <c r="F106" s="152"/>
      <c r="G106" s="152"/>
      <c r="H106" s="152"/>
      <c r="I106" s="152"/>
    </row>
  </sheetData>
  <mergeCells count="14">
    <mergeCell ref="B10:C10"/>
    <mergeCell ref="A8:H8"/>
    <mergeCell ref="A7:H7"/>
    <mergeCell ref="A4:H4"/>
    <mergeCell ref="A1:I1"/>
    <mergeCell ref="A2:I2"/>
    <mergeCell ref="B22:C22"/>
    <mergeCell ref="B20:C20"/>
    <mergeCell ref="A24:I24"/>
    <mergeCell ref="B25:I25"/>
    <mergeCell ref="B106:I106"/>
    <mergeCell ref="B26:C26"/>
    <mergeCell ref="A103:I103"/>
    <mergeCell ref="B105:I10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6"/>
  <sheetViews>
    <sheetView tabSelected="1" view="pageBreakPreview" zoomScale="75" zoomScaleSheetLayoutView="75" zoomScalePageLayoutView="0" workbookViewId="0" topLeftCell="A127">
      <selection activeCell="A149" sqref="A149:B150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6.28125" style="3" customWidth="1"/>
    <col min="4" max="4" width="42.57421875" style="3" customWidth="1"/>
    <col min="5" max="5" width="11.140625" style="3" customWidth="1"/>
    <col min="6" max="7" width="12.140625" style="3" customWidth="1"/>
    <col min="8" max="8" width="12.140625" style="0" customWidth="1"/>
    <col min="9" max="10" width="12.140625" style="3" customWidth="1"/>
  </cols>
  <sheetData>
    <row r="2" spans="1:10" ht="12.75">
      <c r="A2" s="25" t="s">
        <v>130</v>
      </c>
      <c r="B2" s="12"/>
      <c r="C2" s="13"/>
      <c r="D2" s="11" t="s">
        <v>47</v>
      </c>
      <c r="E2" s="124" t="s">
        <v>191</v>
      </c>
      <c r="F2" s="6" t="s">
        <v>187</v>
      </c>
      <c r="G2" s="6" t="s">
        <v>188</v>
      </c>
      <c r="H2" s="6" t="s">
        <v>195</v>
      </c>
      <c r="I2" s="6" t="s">
        <v>190</v>
      </c>
      <c r="J2" s="6" t="s">
        <v>190</v>
      </c>
    </row>
    <row r="3" spans="1:10" ht="12.75">
      <c r="A3" s="15" t="s">
        <v>127</v>
      </c>
      <c r="B3" s="15" t="s">
        <v>128</v>
      </c>
      <c r="C3" s="15" t="s">
        <v>129</v>
      </c>
      <c r="D3" s="10"/>
      <c r="E3" s="123" t="s">
        <v>192</v>
      </c>
      <c r="F3" s="7" t="s">
        <v>193</v>
      </c>
      <c r="G3" s="7" t="s">
        <v>194</v>
      </c>
      <c r="H3" s="7" t="s">
        <v>196</v>
      </c>
      <c r="I3" s="151" t="s">
        <v>197</v>
      </c>
      <c r="J3" s="151" t="s">
        <v>198</v>
      </c>
    </row>
    <row r="4" spans="1:10" s="1" customFormat="1" ht="12.75">
      <c r="A4" s="65" t="s">
        <v>50</v>
      </c>
      <c r="B4" s="56"/>
      <c r="C4" s="57"/>
      <c r="D4" s="20"/>
      <c r="E4" s="26">
        <v>5452352.300000001</v>
      </c>
      <c r="F4" s="26">
        <f>F5</f>
        <v>7410000</v>
      </c>
      <c r="G4" s="26">
        <f>G5</f>
        <v>5563000</v>
      </c>
      <c r="H4" s="26">
        <f>H5</f>
        <v>4865053.22</v>
      </c>
      <c r="I4" s="146">
        <f>(H4/G4)*100</f>
        <v>87.45376990832284</v>
      </c>
      <c r="J4" s="146">
        <f>(H4/E4)*100</f>
        <v>89.2285192209608</v>
      </c>
    </row>
    <row r="5" spans="1:10" ht="12.75">
      <c r="A5" s="66" t="s">
        <v>51</v>
      </c>
      <c r="B5" s="34"/>
      <c r="C5" s="58"/>
      <c r="D5" s="57" t="s">
        <v>49</v>
      </c>
      <c r="E5" s="26">
        <v>5452352.300000001</v>
      </c>
      <c r="F5" s="26">
        <f>F8+F34+F45+F59+F66+F89+F96+F105+F113+F124+F133+F139+F152</f>
        <v>7410000</v>
      </c>
      <c r="G5" s="26">
        <f>G8+G34+G45+G59+G66+G89+G96+G105+G113+G124+G133+G139+G152</f>
        <v>5563000</v>
      </c>
      <c r="H5" s="26">
        <f>H8+H34+H45+H59+H66+H89+H96+H105+H113+H124+H133+H139+H152</f>
        <v>4865053.22</v>
      </c>
      <c r="I5" s="146">
        <f aca="true" t="shared" si="0" ref="I5:I68">(H5/G5)*100</f>
        <v>87.45376990832284</v>
      </c>
      <c r="J5" s="146">
        <f aca="true" t="shared" si="1" ref="J5:J68">(H5/E5)*100</f>
        <v>89.2285192209608</v>
      </c>
    </row>
    <row r="6" spans="1:10" ht="12.75">
      <c r="A6" s="66" t="s">
        <v>90</v>
      </c>
      <c r="B6" s="34"/>
      <c r="C6" s="58"/>
      <c r="D6" s="57" t="s">
        <v>49</v>
      </c>
      <c r="E6" s="26">
        <v>5452352.300000001</v>
      </c>
      <c r="F6" s="26">
        <f>F5</f>
        <v>7410000</v>
      </c>
      <c r="G6" s="26">
        <f>G5</f>
        <v>5563000</v>
      </c>
      <c r="H6" s="26">
        <f>H5</f>
        <v>4865053.22</v>
      </c>
      <c r="I6" s="146">
        <f t="shared" si="0"/>
        <v>87.45376990832284</v>
      </c>
      <c r="J6" s="146">
        <f t="shared" si="1"/>
        <v>89.2285192209608</v>
      </c>
    </row>
    <row r="7" spans="1:10" ht="12.75">
      <c r="A7" s="66" t="s">
        <v>52</v>
      </c>
      <c r="B7" s="34"/>
      <c r="C7" s="58"/>
      <c r="D7" s="57" t="s">
        <v>53</v>
      </c>
      <c r="E7" s="26">
        <v>5452352.300000001</v>
      </c>
      <c r="F7" s="26">
        <f>F5</f>
        <v>7410000</v>
      </c>
      <c r="G7" s="26">
        <f>G5</f>
        <v>5563000</v>
      </c>
      <c r="H7" s="26">
        <f>H5</f>
        <v>4865053.22</v>
      </c>
      <c r="I7" s="146">
        <f t="shared" si="0"/>
        <v>87.45376990832284</v>
      </c>
      <c r="J7" s="146">
        <f t="shared" si="1"/>
        <v>89.2285192209608</v>
      </c>
    </row>
    <row r="8" spans="1:10" ht="12.75">
      <c r="A8" s="33" t="s">
        <v>74</v>
      </c>
      <c r="B8" s="8"/>
      <c r="C8" s="2"/>
      <c r="D8" s="2" t="s">
        <v>94</v>
      </c>
      <c r="E8" s="35">
        <v>1088820.02</v>
      </c>
      <c r="F8" s="35">
        <f>F9+F19+F21+F25+F28+F30+F32</f>
        <v>1910000</v>
      </c>
      <c r="G8" s="35">
        <f>G9+G19+G21+G25+G28+G30+G32</f>
        <v>1275000</v>
      </c>
      <c r="H8" s="35">
        <f>H9+H19+H21+H25+H28+H30+H32</f>
        <v>1141101.2</v>
      </c>
      <c r="I8" s="143">
        <f t="shared" si="0"/>
        <v>89.49813333333333</v>
      </c>
      <c r="J8" s="143">
        <f t="shared" si="1"/>
        <v>104.80163654595549</v>
      </c>
    </row>
    <row r="9" spans="1:10" ht="12.75">
      <c r="A9" s="16" t="s">
        <v>45</v>
      </c>
      <c r="B9" s="16" t="s">
        <v>148</v>
      </c>
      <c r="C9" s="24" t="s">
        <v>58</v>
      </c>
      <c r="D9" s="20"/>
      <c r="E9" s="21">
        <v>799877.88</v>
      </c>
      <c r="F9" s="21">
        <f>SUM(F10:F18)</f>
        <v>874000</v>
      </c>
      <c r="G9" s="21">
        <f>SUM(G10:G18)</f>
        <v>933000</v>
      </c>
      <c r="H9" s="21">
        <f>SUM(H10:H18)</f>
        <v>870494.27</v>
      </c>
      <c r="I9" s="146">
        <f t="shared" si="0"/>
        <v>93.30056484458736</v>
      </c>
      <c r="J9" s="146">
        <f t="shared" si="1"/>
        <v>108.82839640471119</v>
      </c>
    </row>
    <row r="10" spans="1:10" ht="12.75">
      <c r="A10" s="28"/>
      <c r="C10" s="22">
        <v>311</v>
      </c>
      <c r="D10" s="17" t="s">
        <v>48</v>
      </c>
      <c r="E10" s="23">
        <v>338422.23</v>
      </c>
      <c r="F10" s="23">
        <v>360000</v>
      </c>
      <c r="G10" s="23">
        <v>360000</v>
      </c>
      <c r="H10" s="125">
        <v>338392.2</v>
      </c>
      <c r="I10" s="146">
        <f t="shared" si="0"/>
        <v>93.99783333333333</v>
      </c>
      <c r="J10" s="146">
        <f t="shared" si="1"/>
        <v>99.99112646944027</v>
      </c>
    </row>
    <row r="11" spans="1:10" ht="12.75">
      <c r="A11" s="27"/>
      <c r="C11" s="22">
        <v>312</v>
      </c>
      <c r="D11" s="17" t="s">
        <v>18</v>
      </c>
      <c r="E11" s="23">
        <v>13936</v>
      </c>
      <c r="F11" s="23">
        <v>20000</v>
      </c>
      <c r="G11" s="23">
        <v>20000</v>
      </c>
      <c r="H11" s="125">
        <v>15336</v>
      </c>
      <c r="I11" s="146">
        <f t="shared" si="0"/>
        <v>76.68</v>
      </c>
      <c r="J11" s="146">
        <f t="shared" si="1"/>
        <v>110.0459242250287</v>
      </c>
    </row>
    <row r="12" spans="1:10" ht="12.75">
      <c r="A12" s="27"/>
      <c r="C12" s="22">
        <v>313</v>
      </c>
      <c r="D12" s="17" t="s">
        <v>19</v>
      </c>
      <c r="E12" s="23">
        <v>58209.32</v>
      </c>
      <c r="F12" s="23">
        <v>65000</v>
      </c>
      <c r="G12" s="23">
        <v>65000</v>
      </c>
      <c r="H12" s="125">
        <v>53890.94</v>
      </c>
      <c r="I12" s="146">
        <f t="shared" si="0"/>
        <v>82.90913846153846</v>
      </c>
      <c r="J12" s="146">
        <f t="shared" si="1"/>
        <v>92.58129110596035</v>
      </c>
    </row>
    <row r="13" spans="1:10" ht="12.75">
      <c r="A13" s="27"/>
      <c r="C13" s="22">
        <v>321</v>
      </c>
      <c r="D13" s="17" t="s">
        <v>21</v>
      </c>
      <c r="E13" s="23">
        <v>59140</v>
      </c>
      <c r="F13" s="23">
        <v>60000</v>
      </c>
      <c r="G13" s="23">
        <v>60000</v>
      </c>
      <c r="H13" s="125">
        <v>45107</v>
      </c>
      <c r="I13" s="146">
        <f t="shared" si="0"/>
        <v>75.17833333333334</v>
      </c>
      <c r="J13" s="146">
        <f t="shared" si="1"/>
        <v>76.27155901251268</v>
      </c>
    </row>
    <row r="14" spans="1:10" ht="12.75">
      <c r="A14" s="27"/>
      <c r="C14" s="22">
        <v>322</v>
      </c>
      <c r="D14" s="17" t="s">
        <v>22</v>
      </c>
      <c r="E14" s="23">
        <v>63157.29</v>
      </c>
      <c r="F14" s="23">
        <v>78000</v>
      </c>
      <c r="G14" s="23">
        <v>93000</v>
      </c>
      <c r="H14" s="125">
        <v>90791.09</v>
      </c>
      <c r="I14" s="146">
        <f t="shared" si="0"/>
        <v>97.62482795698925</v>
      </c>
      <c r="J14" s="146">
        <f t="shared" si="1"/>
        <v>143.75393561060014</v>
      </c>
    </row>
    <row r="15" spans="1:10" ht="12.75">
      <c r="A15" s="27"/>
      <c r="C15" s="22">
        <v>323</v>
      </c>
      <c r="D15" s="17" t="s">
        <v>23</v>
      </c>
      <c r="E15" s="23">
        <v>192747.18</v>
      </c>
      <c r="F15" s="23">
        <v>190000</v>
      </c>
      <c r="G15" s="23">
        <v>200000</v>
      </c>
      <c r="H15" s="125">
        <v>197263.9</v>
      </c>
      <c r="I15" s="146">
        <f t="shared" si="0"/>
        <v>98.63195</v>
      </c>
      <c r="J15" s="146">
        <f t="shared" si="1"/>
        <v>102.3433390828338</v>
      </c>
    </row>
    <row r="16" spans="1:10" ht="12.75">
      <c r="A16" s="27"/>
      <c r="C16" s="22">
        <v>329</v>
      </c>
      <c r="D16" s="17" t="s">
        <v>24</v>
      </c>
      <c r="E16" s="23">
        <v>56851.93</v>
      </c>
      <c r="F16" s="23">
        <v>70000</v>
      </c>
      <c r="G16" s="23">
        <v>85000</v>
      </c>
      <c r="H16" s="125">
        <v>84558.01</v>
      </c>
      <c r="I16" s="146">
        <f t="shared" si="0"/>
        <v>99.48001176470588</v>
      </c>
      <c r="J16" s="146">
        <f t="shared" si="1"/>
        <v>148.7337545093016</v>
      </c>
    </row>
    <row r="17" spans="1:10" ht="12.75">
      <c r="A17" s="27"/>
      <c r="C17" s="22">
        <v>343</v>
      </c>
      <c r="D17" s="17" t="s">
        <v>26</v>
      </c>
      <c r="E17" s="23">
        <v>17413.93</v>
      </c>
      <c r="F17" s="23">
        <v>23000</v>
      </c>
      <c r="G17" s="23">
        <v>40000</v>
      </c>
      <c r="H17" s="125">
        <v>35870.73</v>
      </c>
      <c r="I17" s="146">
        <f t="shared" si="0"/>
        <v>89.67682500000001</v>
      </c>
      <c r="J17" s="146">
        <f t="shared" si="1"/>
        <v>205.98871133626932</v>
      </c>
    </row>
    <row r="18" spans="1:10" ht="12.75">
      <c r="A18" s="29"/>
      <c r="C18" s="22">
        <v>383</v>
      </c>
      <c r="D18" s="17" t="s">
        <v>33</v>
      </c>
      <c r="E18" s="23"/>
      <c r="F18" s="23">
        <v>8000</v>
      </c>
      <c r="G18" s="23">
        <v>10000</v>
      </c>
      <c r="H18" s="125">
        <v>9284.4</v>
      </c>
      <c r="I18" s="146">
        <f t="shared" si="0"/>
        <v>92.844</v>
      </c>
      <c r="J18" s="146"/>
    </row>
    <row r="19" spans="1:10" ht="12.75">
      <c r="A19" s="16" t="s">
        <v>45</v>
      </c>
      <c r="B19" s="16" t="s">
        <v>148</v>
      </c>
      <c r="C19" s="17" t="s">
        <v>54</v>
      </c>
      <c r="D19" s="17"/>
      <c r="E19" s="18">
        <v>15555.81</v>
      </c>
      <c r="F19" s="18">
        <f>F20</f>
        <v>15000</v>
      </c>
      <c r="G19" s="18">
        <f>G20</f>
        <v>10000</v>
      </c>
      <c r="H19" s="18">
        <f>H20</f>
        <v>3000</v>
      </c>
      <c r="I19" s="146">
        <f t="shared" si="0"/>
        <v>30</v>
      </c>
      <c r="J19" s="146">
        <f t="shared" si="1"/>
        <v>19.28539883169054</v>
      </c>
    </row>
    <row r="20" spans="1:10" ht="12.75">
      <c r="A20" s="9"/>
      <c r="C20" s="22">
        <v>422</v>
      </c>
      <c r="D20" s="17" t="s">
        <v>40</v>
      </c>
      <c r="E20" s="23">
        <v>15555.81</v>
      </c>
      <c r="F20" s="23">
        <v>15000</v>
      </c>
      <c r="G20" s="23">
        <v>10000</v>
      </c>
      <c r="H20" s="125">
        <v>3000</v>
      </c>
      <c r="I20" s="146">
        <f t="shared" si="0"/>
        <v>30</v>
      </c>
      <c r="J20" s="146">
        <f t="shared" si="1"/>
        <v>19.28539883169054</v>
      </c>
    </row>
    <row r="21" spans="1:10" ht="12.75">
      <c r="A21" s="16" t="s">
        <v>45</v>
      </c>
      <c r="B21" s="16" t="s">
        <v>148</v>
      </c>
      <c r="C21" s="22" t="s">
        <v>59</v>
      </c>
      <c r="D21" s="17"/>
      <c r="E21" s="18">
        <v>147076.07</v>
      </c>
      <c r="F21" s="18">
        <f>SUM(F22:F24)</f>
        <v>186000</v>
      </c>
      <c r="G21" s="18">
        <f>SUM(G22:G24)</f>
        <v>200000</v>
      </c>
      <c r="H21" s="18">
        <f>SUM(H22:H24)</f>
        <v>153655.83</v>
      </c>
      <c r="I21" s="146">
        <f t="shared" si="0"/>
        <v>76.82791499999999</v>
      </c>
      <c r="J21" s="146">
        <f t="shared" si="1"/>
        <v>104.47371214093495</v>
      </c>
    </row>
    <row r="22" spans="1:10" ht="12.75">
      <c r="A22" s="27"/>
      <c r="C22" s="22">
        <v>324</v>
      </c>
      <c r="D22" s="17" t="s">
        <v>172</v>
      </c>
      <c r="E22" s="23">
        <v>680</v>
      </c>
      <c r="F22" s="23">
        <v>6000</v>
      </c>
      <c r="G22" s="23"/>
      <c r="H22" s="126"/>
      <c r="I22" s="146"/>
      <c r="J22" s="146">
        <f t="shared" si="1"/>
        <v>0</v>
      </c>
    </row>
    <row r="23" spans="1:10" ht="12.75">
      <c r="A23" s="27"/>
      <c r="C23" s="22">
        <v>329</v>
      </c>
      <c r="D23" s="17" t="s">
        <v>24</v>
      </c>
      <c r="E23" s="23">
        <v>146396.07</v>
      </c>
      <c r="F23" s="23">
        <v>150000</v>
      </c>
      <c r="G23" s="23">
        <v>170000</v>
      </c>
      <c r="H23" s="125">
        <v>153655.83</v>
      </c>
      <c r="I23" s="146">
        <f t="shared" si="0"/>
        <v>90.38578235294116</v>
      </c>
      <c r="J23" s="146">
        <f t="shared" si="1"/>
        <v>104.958985579326</v>
      </c>
    </row>
    <row r="24" spans="1:10" ht="12.75">
      <c r="A24" s="29"/>
      <c r="C24" s="22">
        <v>385</v>
      </c>
      <c r="D24" s="17" t="s">
        <v>91</v>
      </c>
      <c r="E24" s="23"/>
      <c r="F24" s="23">
        <v>30000</v>
      </c>
      <c r="G24" s="23">
        <v>30000</v>
      </c>
      <c r="H24" s="126"/>
      <c r="I24" s="146">
        <f t="shared" si="0"/>
        <v>0</v>
      </c>
      <c r="J24" s="146"/>
    </row>
    <row r="25" spans="1:10" ht="12.75">
      <c r="A25" s="16" t="s">
        <v>45</v>
      </c>
      <c r="B25" s="16" t="s">
        <v>148</v>
      </c>
      <c r="C25" s="22" t="s">
        <v>60</v>
      </c>
      <c r="D25" s="17"/>
      <c r="E25" s="18">
        <v>6697.41</v>
      </c>
      <c r="F25" s="18">
        <f>SUM(F26:F27)</f>
        <v>30000</v>
      </c>
      <c r="G25" s="18">
        <f>SUM(G26:G27)</f>
        <v>25000</v>
      </c>
      <c r="H25" s="18">
        <f>SUM(H26:H27)</f>
        <v>13473.72</v>
      </c>
      <c r="I25" s="146">
        <f t="shared" si="0"/>
        <v>53.89488</v>
      </c>
      <c r="J25" s="146">
        <f t="shared" si="1"/>
        <v>201.17806734245028</v>
      </c>
    </row>
    <row r="26" spans="1:10" ht="12.75">
      <c r="A26" s="28"/>
      <c r="C26" s="22">
        <v>323</v>
      </c>
      <c r="D26" s="17" t="s">
        <v>23</v>
      </c>
      <c r="E26" s="23"/>
      <c r="F26" s="23">
        <v>10000</v>
      </c>
      <c r="G26" s="23">
        <v>5000</v>
      </c>
      <c r="H26" s="125">
        <v>1125</v>
      </c>
      <c r="I26" s="146">
        <f t="shared" si="0"/>
        <v>22.5</v>
      </c>
      <c r="J26" s="146"/>
    </row>
    <row r="27" spans="1:10" ht="12.75">
      <c r="A27" s="29"/>
      <c r="C27" s="22">
        <v>329</v>
      </c>
      <c r="D27" s="17" t="s">
        <v>24</v>
      </c>
      <c r="E27" s="23">
        <v>6697.41</v>
      </c>
      <c r="F27" s="23">
        <v>20000</v>
      </c>
      <c r="G27" s="23">
        <v>20000</v>
      </c>
      <c r="H27" s="125">
        <v>12348.72</v>
      </c>
      <c r="I27" s="146">
        <f t="shared" si="0"/>
        <v>61.7436</v>
      </c>
      <c r="J27" s="146">
        <f t="shared" si="1"/>
        <v>184.38052918964195</v>
      </c>
    </row>
    <row r="28" spans="1:10" ht="12.75">
      <c r="A28" s="16" t="s">
        <v>45</v>
      </c>
      <c r="B28" s="16" t="s">
        <v>148</v>
      </c>
      <c r="C28" s="22" t="s">
        <v>61</v>
      </c>
      <c r="D28" s="17"/>
      <c r="E28" s="18">
        <v>17863</v>
      </c>
      <c r="F28" s="18">
        <f>F29</f>
        <v>20000</v>
      </c>
      <c r="G28" s="18">
        <f>G29</f>
        <v>25000</v>
      </c>
      <c r="H28" s="18">
        <f>H29</f>
        <v>23675.43</v>
      </c>
      <c r="I28" s="146">
        <f t="shared" si="0"/>
        <v>94.70172</v>
      </c>
      <c r="J28" s="146">
        <f t="shared" si="1"/>
        <v>132.5389352292448</v>
      </c>
    </row>
    <row r="29" spans="1:10" ht="12.75">
      <c r="A29" s="9"/>
      <c r="C29" s="22">
        <v>381</v>
      </c>
      <c r="D29" s="17" t="s">
        <v>31</v>
      </c>
      <c r="E29" s="23">
        <v>17863</v>
      </c>
      <c r="F29" s="23">
        <v>20000</v>
      </c>
      <c r="G29" s="23">
        <v>25000</v>
      </c>
      <c r="H29" s="125">
        <v>23675.43</v>
      </c>
      <c r="I29" s="146">
        <f t="shared" si="0"/>
        <v>94.70172</v>
      </c>
      <c r="J29" s="146">
        <f t="shared" si="1"/>
        <v>132.5389352292448</v>
      </c>
    </row>
    <row r="30" spans="1:10" ht="12.75">
      <c r="A30" s="16" t="s">
        <v>45</v>
      </c>
      <c r="B30" s="16" t="s">
        <v>148</v>
      </c>
      <c r="C30" s="22" t="s">
        <v>62</v>
      </c>
      <c r="D30" s="17"/>
      <c r="E30" s="18">
        <v>46195.67</v>
      </c>
      <c r="F30" s="18">
        <f>F31</f>
        <v>45000</v>
      </c>
      <c r="G30" s="18">
        <f>G31</f>
        <v>70000</v>
      </c>
      <c r="H30" s="18">
        <f>H31</f>
        <v>65953.22</v>
      </c>
      <c r="I30" s="146">
        <f t="shared" si="0"/>
        <v>94.21888571428572</v>
      </c>
      <c r="J30" s="146">
        <f t="shared" si="1"/>
        <v>142.7692682019765</v>
      </c>
    </row>
    <row r="31" spans="1:10" ht="12.75">
      <c r="A31" s="27"/>
      <c r="C31" s="22">
        <v>329</v>
      </c>
      <c r="D31" s="17" t="s">
        <v>24</v>
      </c>
      <c r="E31" s="23">
        <v>46195.67</v>
      </c>
      <c r="F31" s="23">
        <v>45000</v>
      </c>
      <c r="G31" s="23">
        <v>70000</v>
      </c>
      <c r="H31" s="125">
        <v>65953.22</v>
      </c>
      <c r="I31" s="146">
        <f t="shared" si="0"/>
        <v>94.21888571428572</v>
      </c>
      <c r="J31" s="146">
        <f t="shared" si="1"/>
        <v>142.7692682019765</v>
      </c>
    </row>
    <row r="32" spans="1:10" ht="12.75">
      <c r="A32" s="16" t="s">
        <v>45</v>
      </c>
      <c r="B32" s="16" t="s">
        <v>148</v>
      </c>
      <c r="C32" s="22" t="s">
        <v>89</v>
      </c>
      <c r="D32" s="17"/>
      <c r="E32" s="18">
        <v>55554.18</v>
      </c>
      <c r="F32" s="18">
        <f>F33</f>
        <v>740000</v>
      </c>
      <c r="G32" s="18">
        <f>G33</f>
        <v>12000</v>
      </c>
      <c r="H32" s="18">
        <f>H33</f>
        <v>10848.73</v>
      </c>
      <c r="I32" s="146">
        <f t="shared" si="0"/>
        <v>90.40608333333333</v>
      </c>
      <c r="J32" s="146">
        <f t="shared" si="1"/>
        <v>19.528197518170547</v>
      </c>
    </row>
    <row r="33" spans="1:10" ht="12.75">
      <c r="A33" s="9"/>
      <c r="B33" s="34"/>
      <c r="C33" s="22">
        <v>451</v>
      </c>
      <c r="D33" s="17" t="s">
        <v>44</v>
      </c>
      <c r="E33" s="23">
        <v>55554.18</v>
      </c>
      <c r="F33" s="23">
        <v>740000</v>
      </c>
      <c r="G33" s="23">
        <v>12000</v>
      </c>
      <c r="H33" s="23">
        <v>10848.73</v>
      </c>
      <c r="I33" s="146">
        <f t="shared" si="0"/>
        <v>90.40608333333333</v>
      </c>
      <c r="J33" s="146">
        <f t="shared" si="1"/>
        <v>19.528197518170547</v>
      </c>
    </row>
    <row r="34" spans="1:10" ht="12.75">
      <c r="A34" s="33" t="s">
        <v>92</v>
      </c>
      <c r="B34" s="8"/>
      <c r="C34" s="4"/>
      <c r="D34" s="5" t="s">
        <v>93</v>
      </c>
      <c r="E34" s="36">
        <v>757695.99</v>
      </c>
      <c r="F34" s="36">
        <f>F35+F39+F42</f>
        <v>780000</v>
      </c>
      <c r="G34" s="36">
        <f>G35+G39+G42</f>
        <v>740000</v>
      </c>
      <c r="H34" s="36">
        <f>H35+H39+H42</f>
        <v>703743.09</v>
      </c>
      <c r="I34" s="143">
        <f t="shared" si="0"/>
        <v>95.10041756756756</v>
      </c>
      <c r="J34" s="143">
        <f t="shared" si="1"/>
        <v>92.87934729600455</v>
      </c>
    </row>
    <row r="35" spans="1:10" ht="12.75">
      <c r="A35" s="16" t="s">
        <v>141</v>
      </c>
      <c r="B35" s="16" t="s">
        <v>150</v>
      </c>
      <c r="C35" s="22" t="s">
        <v>63</v>
      </c>
      <c r="D35" s="17"/>
      <c r="E35" s="18">
        <v>136798.82</v>
      </c>
      <c r="F35" s="18">
        <f>SUM(F36:F38)</f>
        <v>170000</v>
      </c>
      <c r="G35" s="18">
        <f>SUM(G36:G38)</f>
        <v>110000</v>
      </c>
      <c r="H35" s="18">
        <f>SUM(H36:H38)</f>
        <v>84164.19</v>
      </c>
      <c r="I35" s="146">
        <f t="shared" si="0"/>
        <v>76.5129</v>
      </c>
      <c r="J35" s="146">
        <f t="shared" si="1"/>
        <v>61.52406139175762</v>
      </c>
    </row>
    <row r="36" spans="1:10" ht="12.75">
      <c r="A36" s="28"/>
      <c r="B36" s="106"/>
      <c r="C36" s="22">
        <v>322</v>
      </c>
      <c r="D36" s="17" t="s">
        <v>22</v>
      </c>
      <c r="E36" s="23">
        <v>21833.38</v>
      </c>
      <c r="F36" s="23">
        <v>30000</v>
      </c>
      <c r="G36" s="23">
        <v>30000</v>
      </c>
      <c r="H36" s="125">
        <v>10397.91</v>
      </c>
      <c r="I36" s="146">
        <f t="shared" si="0"/>
        <v>34.6597</v>
      </c>
      <c r="J36" s="146">
        <f t="shared" si="1"/>
        <v>47.62391347560479</v>
      </c>
    </row>
    <row r="37" spans="1:10" ht="12.75">
      <c r="A37" s="29"/>
      <c r="B37" s="76"/>
      <c r="C37" s="22">
        <v>323</v>
      </c>
      <c r="D37" s="17" t="s">
        <v>23</v>
      </c>
      <c r="E37" s="23">
        <v>82443.16</v>
      </c>
      <c r="F37" s="23">
        <v>100000</v>
      </c>
      <c r="G37" s="23">
        <v>40000</v>
      </c>
      <c r="H37" s="125">
        <v>48290.47</v>
      </c>
      <c r="I37" s="146">
        <f t="shared" si="0"/>
        <v>120.726175</v>
      </c>
      <c r="J37" s="146">
        <f t="shared" si="1"/>
        <v>58.57425891972118</v>
      </c>
    </row>
    <row r="38" spans="1:10" ht="12.75">
      <c r="A38" s="9"/>
      <c r="B38" s="64"/>
      <c r="C38" s="22">
        <v>329</v>
      </c>
      <c r="D38" s="17" t="s">
        <v>24</v>
      </c>
      <c r="E38" s="23">
        <v>32522.28</v>
      </c>
      <c r="F38" s="23">
        <v>40000</v>
      </c>
      <c r="G38" s="23">
        <v>40000</v>
      </c>
      <c r="H38" s="125">
        <v>25475.81</v>
      </c>
      <c r="I38" s="146">
        <f t="shared" si="0"/>
        <v>63.689525</v>
      </c>
      <c r="J38" s="146">
        <f t="shared" si="1"/>
        <v>78.33340712889749</v>
      </c>
    </row>
    <row r="39" spans="1:10" ht="12.75">
      <c r="A39" s="16" t="s">
        <v>141</v>
      </c>
      <c r="B39" s="16" t="s">
        <v>149</v>
      </c>
      <c r="C39" s="22" t="s">
        <v>64</v>
      </c>
      <c r="D39" s="17"/>
      <c r="E39" s="18">
        <v>219266.5</v>
      </c>
      <c r="F39" s="18">
        <f>SUM(F40:F41)</f>
        <v>350000</v>
      </c>
      <c r="G39" s="18">
        <f>SUM(G40:G41)</f>
        <v>240000</v>
      </c>
      <c r="H39" s="18">
        <f>SUM(H40:H41)</f>
        <v>239582.8</v>
      </c>
      <c r="I39" s="146">
        <f t="shared" si="0"/>
        <v>99.82616666666667</v>
      </c>
      <c r="J39" s="146">
        <f t="shared" si="1"/>
        <v>109.26557408450446</v>
      </c>
    </row>
    <row r="40" spans="1:10" ht="12.75">
      <c r="A40" s="27"/>
      <c r="C40" s="22">
        <v>322</v>
      </c>
      <c r="D40" s="17" t="s">
        <v>22</v>
      </c>
      <c r="E40" s="23">
        <v>188305.05</v>
      </c>
      <c r="F40" s="23">
        <v>180000</v>
      </c>
      <c r="G40" s="23">
        <v>200000</v>
      </c>
      <c r="H40" s="125">
        <v>201248.35</v>
      </c>
      <c r="I40" s="146">
        <f t="shared" si="0"/>
        <v>100.62417500000001</v>
      </c>
      <c r="J40" s="146">
        <f t="shared" si="1"/>
        <v>106.8735809262683</v>
      </c>
    </row>
    <row r="41" spans="1:10" ht="12.75">
      <c r="A41" s="27"/>
      <c r="C41" s="22">
        <v>323</v>
      </c>
      <c r="D41" s="17" t="s">
        <v>23</v>
      </c>
      <c r="E41" s="23">
        <v>30961.45</v>
      </c>
      <c r="F41" s="23">
        <v>170000</v>
      </c>
      <c r="G41" s="23">
        <v>40000</v>
      </c>
      <c r="H41" s="125">
        <v>38334.45</v>
      </c>
      <c r="I41" s="146">
        <f t="shared" si="0"/>
        <v>95.836125</v>
      </c>
      <c r="J41" s="146">
        <f t="shared" si="1"/>
        <v>123.81348418759457</v>
      </c>
    </row>
    <row r="42" spans="1:10" ht="12.75">
      <c r="A42" s="16" t="s">
        <v>141</v>
      </c>
      <c r="B42" s="16" t="s">
        <v>150</v>
      </c>
      <c r="C42" s="22" t="s">
        <v>65</v>
      </c>
      <c r="D42" s="17"/>
      <c r="E42" s="18">
        <v>401630.67</v>
      </c>
      <c r="F42" s="18">
        <f>SUM(F43:F44)</f>
        <v>260000</v>
      </c>
      <c r="G42" s="18">
        <f>SUM(G43:G44)</f>
        <v>390000</v>
      </c>
      <c r="H42" s="18">
        <f>SUM(H43:H44)</f>
        <v>379996.1</v>
      </c>
      <c r="I42" s="146">
        <f t="shared" si="0"/>
        <v>97.43489743589743</v>
      </c>
      <c r="J42" s="146">
        <f t="shared" si="1"/>
        <v>94.61331725487996</v>
      </c>
    </row>
    <row r="43" spans="1:10" ht="12.75">
      <c r="A43" s="27"/>
      <c r="C43" s="22">
        <v>323</v>
      </c>
      <c r="D43" s="17" t="s">
        <v>23</v>
      </c>
      <c r="E43" s="23">
        <v>401630.67</v>
      </c>
      <c r="F43" s="23">
        <v>250000</v>
      </c>
      <c r="G43" s="23">
        <v>380000</v>
      </c>
      <c r="H43" s="125">
        <v>374014.85</v>
      </c>
      <c r="I43" s="146">
        <f t="shared" si="0"/>
        <v>98.42496052631579</v>
      </c>
      <c r="J43" s="146">
        <f t="shared" si="1"/>
        <v>93.12407590784836</v>
      </c>
    </row>
    <row r="44" spans="1:10" ht="12.75">
      <c r="A44" s="29"/>
      <c r="B44" s="31"/>
      <c r="C44" s="22">
        <v>329</v>
      </c>
      <c r="D44" s="17" t="s">
        <v>24</v>
      </c>
      <c r="E44" s="23"/>
      <c r="F44" s="23">
        <v>10000</v>
      </c>
      <c r="G44" s="23">
        <v>10000</v>
      </c>
      <c r="H44" s="125">
        <v>5981.25</v>
      </c>
      <c r="I44" s="146">
        <f t="shared" si="0"/>
        <v>59.8125</v>
      </c>
      <c r="J44" s="146"/>
    </row>
    <row r="45" spans="1:10" ht="12.75">
      <c r="A45" s="33" t="s">
        <v>96</v>
      </c>
      <c r="B45" s="8"/>
      <c r="C45" s="4"/>
      <c r="D45" s="32" t="s">
        <v>95</v>
      </c>
      <c r="E45" s="36">
        <v>849714.88</v>
      </c>
      <c r="F45" s="36">
        <f>F46+F50+F52+F54+F56</f>
        <v>1225000</v>
      </c>
      <c r="G45" s="36">
        <f>G46+G50+G52+G54+G56</f>
        <v>1175000</v>
      </c>
      <c r="H45" s="36">
        <f>H46+H50+H52+H54+H56</f>
        <v>911239.06</v>
      </c>
      <c r="I45" s="143">
        <f t="shared" si="0"/>
        <v>77.55226042553191</v>
      </c>
      <c r="J45" s="143">
        <f t="shared" si="1"/>
        <v>107.24056756544032</v>
      </c>
    </row>
    <row r="46" spans="1:10" ht="12.75">
      <c r="A46" s="16" t="s">
        <v>141</v>
      </c>
      <c r="B46" s="16" t="s">
        <v>152</v>
      </c>
      <c r="C46" s="22" t="s">
        <v>166</v>
      </c>
      <c r="D46" s="17"/>
      <c r="E46" s="18">
        <v>187915</v>
      </c>
      <c r="F46" s="18">
        <f>SUM(F47:F49)</f>
        <v>785000</v>
      </c>
      <c r="G46" s="18">
        <f>SUM(G47:G49)</f>
        <v>685000</v>
      </c>
      <c r="H46" s="18">
        <f>SUM(H47:H49)</f>
        <v>474495.65</v>
      </c>
      <c r="I46" s="146">
        <f t="shared" si="0"/>
        <v>69.26943795620438</v>
      </c>
      <c r="J46" s="146">
        <f t="shared" si="1"/>
        <v>252.5054678977197</v>
      </c>
    </row>
    <row r="47" spans="1:10" ht="12.75">
      <c r="A47" s="27"/>
      <c r="C47" s="22">
        <v>386</v>
      </c>
      <c r="D47" s="17" t="s">
        <v>34</v>
      </c>
      <c r="E47" s="23">
        <v>174889.3</v>
      </c>
      <c r="F47" s="23">
        <v>500000</v>
      </c>
      <c r="G47" s="23">
        <v>400000</v>
      </c>
      <c r="H47" s="125">
        <v>200664.26</v>
      </c>
      <c r="I47" s="146">
        <f t="shared" si="0"/>
        <v>50.166065</v>
      </c>
      <c r="J47" s="146">
        <f t="shared" si="1"/>
        <v>114.73787132774848</v>
      </c>
    </row>
    <row r="48" spans="1:10" ht="12.75">
      <c r="A48" s="27"/>
      <c r="C48" s="22">
        <v>323</v>
      </c>
      <c r="D48" s="17" t="s">
        <v>23</v>
      </c>
      <c r="E48" s="23">
        <v>13025.7</v>
      </c>
      <c r="F48" s="23">
        <v>20000</v>
      </c>
      <c r="G48" s="23">
        <v>20000</v>
      </c>
      <c r="H48" s="125">
        <v>9500</v>
      </c>
      <c r="I48" s="146">
        <f t="shared" si="0"/>
        <v>47.5</v>
      </c>
      <c r="J48" s="146">
        <f t="shared" si="1"/>
        <v>72.93274065885134</v>
      </c>
    </row>
    <row r="49" spans="1:10" ht="12.75">
      <c r="A49" s="27"/>
      <c r="C49" s="22">
        <v>363</v>
      </c>
      <c r="D49" s="17" t="s">
        <v>171</v>
      </c>
      <c r="E49" s="17"/>
      <c r="F49" s="23">
        <v>265000</v>
      </c>
      <c r="G49" s="23">
        <v>265000</v>
      </c>
      <c r="H49" s="23">
        <v>264331.39</v>
      </c>
      <c r="I49" s="146">
        <f t="shared" si="0"/>
        <v>99.74769433962265</v>
      </c>
      <c r="J49" s="146"/>
    </row>
    <row r="50" spans="1:10" ht="12.75">
      <c r="A50" s="16" t="s">
        <v>141</v>
      </c>
      <c r="B50" s="16" t="s">
        <v>149</v>
      </c>
      <c r="C50" s="22" t="s">
        <v>66</v>
      </c>
      <c r="D50" s="17"/>
      <c r="E50" s="18">
        <v>265978.85</v>
      </c>
      <c r="F50" s="18">
        <f>F51</f>
        <v>150000</v>
      </c>
      <c r="G50" s="18">
        <f>G51</f>
        <v>150000</v>
      </c>
      <c r="H50" s="18">
        <f>H51</f>
        <v>133320.23</v>
      </c>
      <c r="I50" s="146">
        <f t="shared" si="0"/>
        <v>88.88015333333334</v>
      </c>
      <c r="J50" s="146">
        <f t="shared" si="1"/>
        <v>50.12437267098494</v>
      </c>
    </row>
    <row r="51" spans="1:10" ht="12.75">
      <c r="A51" s="27"/>
      <c r="C51" s="22">
        <v>421</v>
      </c>
      <c r="D51" s="17" t="s">
        <v>39</v>
      </c>
      <c r="E51" s="23">
        <v>265978.85</v>
      </c>
      <c r="F51" s="23">
        <v>150000</v>
      </c>
      <c r="G51" s="23">
        <v>150000</v>
      </c>
      <c r="H51" s="125">
        <v>133320.23</v>
      </c>
      <c r="I51" s="146">
        <f t="shared" si="0"/>
        <v>88.88015333333334</v>
      </c>
      <c r="J51" s="146">
        <f t="shared" si="1"/>
        <v>50.12437267098494</v>
      </c>
    </row>
    <row r="52" spans="1:10" ht="12.75">
      <c r="A52" s="16" t="s">
        <v>141</v>
      </c>
      <c r="B52" s="16" t="s">
        <v>152</v>
      </c>
      <c r="C52" s="22" t="s">
        <v>55</v>
      </c>
      <c r="D52" s="17"/>
      <c r="E52" s="18">
        <v>130186.53</v>
      </c>
      <c r="F52" s="18">
        <f>F53</f>
        <v>0</v>
      </c>
      <c r="G52" s="18">
        <f>G53</f>
        <v>0</v>
      </c>
      <c r="H52" s="18">
        <f>H53</f>
        <v>0</v>
      </c>
      <c r="I52" s="146"/>
      <c r="J52" s="146">
        <f t="shared" si="1"/>
        <v>0</v>
      </c>
    </row>
    <row r="53" spans="1:10" ht="12.75">
      <c r="A53" s="9"/>
      <c r="B53" s="64"/>
      <c r="C53" s="22">
        <v>421</v>
      </c>
      <c r="D53" s="17" t="s">
        <v>39</v>
      </c>
      <c r="E53" s="23">
        <v>130186.53</v>
      </c>
      <c r="F53" s="23"/>
      <c r="G53" s="23"/>
      <c r="H53" s="126"/>
      <c r="I53" s="146"/>
      <c r="J53" s="146">
        <f t="shared" si="1"/>
        <v>0</v>
      </c>
    </row>
    <row r="54" spans="1:10" ht="12.75">
      <c r="A54" s="16" t="s">
        <v>141</v>
      </c>
      <c r="B54" s="16" t="s">
        <v>152</v>
      </c>
      <c r="C54" s="22" t="s">
        <v>67</v>
      </c>
      <c r="D54" s="17"/>
      <c r="E54" s="18">
        <v>151665.77</v>
      </c>
      <c r="F54" s="18">
        <f>SUM(F55:F55)</f>
        <v>40000</v>
      </c>
      <c r="G54" s="18">
        <f>SUM(G55:G55)</f>
        <v>40000</v>
      </c>
      <c r="H54" s="18">
        <f>SUM(H55:H55)</f>
        <v>23124</v>
      </c>
      <c r="I54" s="146">
        <f t="shared" si="0"/>
        <v>57.809999999999995</v>
      </c>
      <c r="J54" s="146">
        <f t="shared" si="1"/>
        <v>15.2466835463269</v>
      </c>
    </row>
    <row r="55" spans="1:10" ht="12.75">
      <c r="A55" s="27"/>
      <c r="C55" s="22">
        <v>421</v>
      </c>
      <c r="D55" s="17" t="s">
        <v>39</v>
      </c>
      <c r="E55" s="23">
        <v>28345.35</v>
      </c>
      <c r="F55" s="23">
        <v>40000</v>
      </c>
      <c r="G55" s="23">
        <v>40000</v>
      </c>
      <c r="H55" s="125">
        <v>23124</v>
      </c>
      <c r="I55" s="146">
        <f t="shared" si="0"/>
        <v>57.809999999999995</v>
      </c>
      <c r="J55" s="146">
        <f t="shared" si="1"/>
        <v>81.57951833369495</v>
      </c>
    </row>
    <row r="56" spans="1:10" ht="12.75">
      <c r="A56" s="16" t="s">
        <v>141</v>
      </c>
      <c r="B56" s="16" t="s">
        <v>152</v>
      </c>
      <c r="C56" s="22" t="s">
        <v>68</v>
      </c>
      <c r="D56" s="17"/>
      <c r="E56" s="23">
        <v>123320.42</v>
      </c>
      <c r="F56" s="18">
        <f>F58+F57</f>
        <v>250000</v>
      </c>
      <c r="G56" s="18">
        <f>G58+G57</f>
        <v>300000</v>
      </c>
      <c r="H56" s="18">
        <f>H58+H57</f>
        <v>280299.18</v>
      </c>
      <c r="I56" s="146">
        <f t="shared" si="0"/>
        <v>93.43306</v>
      </c>
      <c r="J56" s="146">
        <f t="shared" si="1"/>
        <v>227.2934036390729</v>
      </c>
    </row>
    <row r="57" spans="1:10" ht="12.75">
      <c r="A57" s="120"/>
      <c r="B57" s="121"/>
      <c r="C57" s="22">
        <v>421</v>
      </c>
      <c r="D57" s="17" t="s">
        <v>39</v>
      </c>
      <c r="E57" s="18">
        <v>113968.73</v>
      </c>
      <c r="F57" s="18"/>
      <c r="G57" s="19">
        <v>50000</v>
      </c>
      <c r="H57" s="127">
        <v>38998.78</v>
      </c>
      <c r="I57" s="146">
        <f t="shared" si="0"/>
        <v>77.99756</v>
      </c>
      <c r="J57" s="146">
        <f t="shared" si="1"/>
        <v>34.218842308763115</v>
      </c>
    </row>
    <row r="58" spans="1:10" ht="12.75">
      <c r="A58" s="9"/>
      <c r="B58" s="34"/>
      <c r="C58" s="22">
        <v>451</v>
      </c>
      <c r="D58" s="17" t="s">
        <v>44</v>
      </c>
      <c r="E58" s="23">
        <v>113968.73</v>
      </c>
      <c r="F58" s="23">
        <v>250000</v>
      </c>
      <c r="G58" s="23">
        <v>250000</v>
      </c>
      <c r="H58" s="125">
        <v>241300.4</v>
      </c>
      <c r="I58" s="146">
        <f t="shared" si="0"/>
        <v>96.52016</v>
      </c>
      <c r="J58" s="146">
        <f t="shared" si="1"/>
        <v>211.72509336552227</v>
      </c>
    </row>
    <row r="59" spans="1:10" ht="12.75">
      <c r="A59" s="33" t="s">
        <v>98</v>
      </c>
      <c r="B59" s="8"/>
      <c r="C59" s="4"/>
      <c r="D59" s="32" t="s">
        <v>97</v>
      </c>
      <c r="E59" s="36">
        <v>55621.94</v>
      </c>
      <c r="F59" s="36">
        <f>F60+F62+F64</f>
        <v>135000</v>
      </c>
      <c r="G59" s="36">
        <f>G60+G62+G64</f>
        <v>60000</v>
      </c>
      <c r="H59" s="36">
        <f>H60+H62+H64</f>
        <v>37784.99</v>
      </c>
      <c r="I59" s="143">
        <f t="shared" si="0"/>
        <v>62.974983333333334</v>
      </c>
      <c r="J59" s="143">
        <f t="shared" si="1"/>
        <v>67.93180892288187</v>
      </c>
    </row>
    <row r="60" spans="1:10" ht="12.75">
      <c r="A60" s="16" t="s">
        <v>142</v>
      </c>
      <c r="B60" s="16" t="s">
        <v>148</v>
      </c>
      <c r="C60" s="22" t="s">
        <v>69</v>
      </c>
      <c r="D60" s="17"/>
      <c r="E60" s="18">
        <v>51621.94</v>
      </c>
      <c r="F60" s="18">
        <f>F61</f>
        <v>90000</v>
      </c>
      <c r="G60" s="18">
        <f>G61</f>
        <v>50000</v>
      </c>
      <c r="H60" s="18">
        <f>H61</f>
        <v>37784.99</v>
      </c>
      <c r="I60" s="146">
        <f t="shared" si="0"/>
        <v>75.56997999999999</v>
      </c>
      <c r="J60" s="146">
        <f t="shared" si="1"/>
        <v>73.19560248994902</v>
      </c>
    </row>
    <row r="61" spans="1:10" ht="12.75">
      <c r="A61" s="27"/>
      <c r="C61" s="22">
        <v>352</v>
      </c>
      <c r="D61" s="17" t="s">
        <v>56</v>
      </c>
      <c r="E61" s="23">
        <v>51621.94</v>
      </c>
      <c r="F61" s="23">
        <v>90000</v>
      </c>
      <c r="G61" s="23">
        <v>50000</v>
      </c>
      <c r="H61" s="125">
        <v>37784.99</v>
      </c>
      <c r="I61" s="146">
        <f t="shared" si="0"/>
        <v>75.56997999999999</v>
      </c>
      <c r="J61" s="146">
        <f t="shared" si="1"/>
        <v>73.19560248994902</v>
      </c>
    </row>
    <row r="62" spans="1:10" ht="12.75">
      <c r="A62" s="16" t="s">
        <v>142</v>
      </c>
      <c r="B62" s="16" t="s">
        <v>148</v>
      </c>
      <c r="C62" s="22" t="s">
        <v>70</v>
      </c>
      <c r="D62" s="17"/>
      <c r="E62" s="18">
        <v>0</v>
      </c>
      <c r="F62" s="18">
        <f>F63</f>
        <v>30000</v>
      </c>
      <c r="G62" s="18">
        <f>G63</f>
        <v>0</v>
      </c>
      <c r="H62" s="18">
        <f>H63</f>
        <v>0</v>
      </c>
      <c r="I62" s="146"/>
      <c r="J62" s="146"/>
    </row>
    <row r="63" spans="1:10" ht="12.75">
      <c r="A63" s="27"/>
      <c r="C63" s="22">
        <v>372</v>
      </c>
      <c r="D63" s="17" t="s">
        <v>57</v>
      </c>
      <c r="E63" s="23"/>
      <c r="F63" s="23">
        <v>30000</v>
      </c>
      <c r="G63" s="23"/>
      <c r="H63" s="126"/>
      <c r="I63" s="146"/>
      <c r="J63" s="146"/>
    </row>
    <row r="64" spans="1:10" ht="12.75">
      <c r="A64" s="16" t="s">
        <v>142</v>
      </c>
      <c r="B64" s="16" t="s">
        <v>148</v>
      </c>
      <c r="C64" s="22" t="s">
        <v>71</v>
      </c>
      <c r="D64" s="17"/>
      <c r="E64" s="18">
        <v>4000</v>
      </c>
      <c r="F64" s="18">
        <f>F65</f>
        <v>15000</v>
      </c>
      <c r="G64" s="18">
        <f>G65</f>
        <v>10000</v>
      </c>
      <c r="H64" s="18">
        <f>H65</f>
        <v>0</v>
      </c>
      <c r="I64" s="146">
        <f t="shared" si="0"/>
        <v>0</v>
      </c>
      <c r="J64" s="146">
        <f t="shared" si="1"/>
        <v>0</v>
      </c>
    </row>
    <row r="65" spans="1:10" ht="12.75">
      <c r="A65" s="9"/>
      <c r="B65" s="34"/>
      <c r="C65" s="22">
        <v>381</v>
      </c>
      <c r="D65" s="17" t="s">
        <v>31</v>
      </c>
      <c r="E65" s="23">
        <v>4000</v>
      </c>
      <c r="F65" s="23">
        <v>15000</v>
      </c>
      <c r="G65" s="23">
        <v>10000</v>
      </c>
      <c r="H65" s="126"/>
      <c r="I65" s="146">
        <f t="shared" si="0"/>
        <v>0</v>
      </c>
      <c r="J65" s="146">
        <f t="shared" si="1"/>
        <v>0</v>
      </c>
    </row>
    <row r="66" spans="1:10" ht="12.75">
      <c r="A66" s="61" t="s">
        <v>99</v>
      </c>
      <c r="B66" s="62"/>
      <c r="C66" s="63"/>
      <c r="D66" s="13" t="s">
        <v>138</v>
      </c>
      <c r="E66" s="36">
        <v>647875.66</v>
      </c>
      <c r="F66" s="36">
        <f>F67+F69+F72+F74+F76+F78+F80+F82+F86</f>
        <v>635000</v>
      </c>
      <c r="G66" s="36">
        <f>G67+G69+G72+G74+G76+G78+G80+G82+G86</f>
        <v>618000</v>
      </c>
      <c r="H66" s="36">
        <f>H67+H69+H72+H74+H76+H78+H80+H82+H86</f>
        <v>553851.55</v>
      </c>
      <c r="I66" s="143">
        <f t="shared" si="0"/>
        <v>89.61999190938512</v>
      </c>
      <c r="J66" s="143">
        <f t="shared" si="1"/>
        <v>85.4873217493616</v>
      </c>
    </row>
    <row r="67" spans="1:10" ht="12.75">
      <c r="A67" s="16" t="s">
        <v>143</v>
      </c>
      <c r="B67" s="16" t="s">
        <v>148</v>
      </c>
      <c r="C67" s="22" t="s">
        <v>72</v>
      </c>
      <c r="D67" s="17"/>
      <c r="E67" s="18">
        <v>32550</v>
      </c>
      <c r="F67" s="18">
        <f>F68</f>
        <v>40000</v>
      </c>
      <c r="G67" s="18">
        <f>G68</f>
        <v>33000</v>
      </c>
      <c r="H67" s="18">
        <f>H68</f>
        <v>32550</v>
      </c>
      <c r="I67" s="146">
        <f t="shared" si="0"/>
        <v>98.63636363636363</v>
      </c>
      <c r="J67" s="146">
        <f t="shared" si="1"/>
        <v>100</v>
      </c>
    </row>
    <row r="68" spans="1:10" ht="12.75">
      <c r="A68" s="27"/>
      <c r="C68" s="22">
        <v>323</v>
      </c>
      <c r="D68" s="17" t="s">
        <v>23</v>
      </c>
      <c r="E68" s="23">
        <v>32550</v>
      </c>
      <c r="F68" s="23">
        <v>40000</v>
      </c>
      <c r="G68" s="23">
        <v>33000</v>
      </c>
      <c r="H68" s="125">
        <v>32550</v>
      </c>
      <c r="I68" s="146">
        <f t="shared" si="0"/>
        <v>98.63636363636363</v>
      </c>
      <c r="J68" s="146">
        <f t="shared" si="1"/>
        <v>100</v>
      </c>
    </row>
    <row r="69" spans="1:10" ht="12.75">
      <c r="A69" s="16" t="s">
        <v>144</v>
      </c>
      <c r="B69" s="16" t="s">
        <v>148</v>
      </c>
      <c r="C69" s="22" t="s">
        <v>73</v>
      </c>
      <c r="D69" s="17"/>
      <c r="E69" s="18">
        <v>249795.34</v>
      </c>
      <c r="F69" s="18">
        <f>F70+F71</f>
        <v>180000</v>
      </c>
      <c r="G69" s="18">
        <f>G70+G71</f>
        <v>180000</v>
      </c>
      <c r="H69" s="18">
        <f>H70+H71</f>
        <v>160837.26</v>
      </c>
      <c r="I69" s="146">
        <f aca="true" t="shared" si="2" ref="I69:I132">(H69/G69)*100</f>
        <v>89.35403333333333</v>
      </c>
      <c r="J69" s="146">
        <f aca="true" t="shared" si="3" ref="J69:J128">(H69/E69)*100</f>
        <v>64.38761427655136</v>
      </c>
    </row>
    <row r="70" spans="1:10" ht="12.75">
      <c r="A70" s="30"/>
      <c r="B70" s="104"/>
      <c r="C70" s="22">
        <v>372</v>
      </c>
      <c r="D70" s="17" t="s">
        <v>57</v>
      </c>
      <c r="E70" s="23">
        <v>185406.56</v>
      </c>
      <c r="F70" s="23">
        <v>180000</v>
      </c>
      <c r="G70" s="23">
        <v>180000</v>
      </c>
      <c r="H70" s="125">
        <v>160837.26</v>
      </c>
      <c r="I70" s="146">
        <f t="shared" si="2"/>
        <v>89.35403333333333</v>
      </c>
      <c r="J70" s="146">
        <f t="shared" si="3"/>
        <v>86.74841925765733</v>
      </c>
    </row>
    <row r="71" spans="1:10" ht="12.75">
      <c r="A71" s="27"/>
      <c r="C71" s="22">
        <v>383</v>
      </c>
      <c r="D71" s="17" t="s">
        <v>177</v>
      </c>
      <c r="E71" s="23">
        <v>64388.78</v>
      </c>
      <c r="F71" s="23"/>
      <c r="G71" s="23"/>
      <c r="H71" s="126"/>
      <c r="I71" s="146"/>
      <c r="J71" s="146">
        <f t="shared" si="3"/>
        <v>0</v>
      </c>
    </row>
    <row r="72" spans="1:10" ht="12.75">
      <c r="A72" s="16" t="s">
        <v>144</v>
      </c>
      <c r="B72" s="16" t="s">
        <v>148</v>
      </c>
      <c r="C72" s="22" t="s">
        <v>75</v>
      </c>
      <c r="D72" s="17"/>
      <c r="E72" s="18">
        <v>151300</v>
      </c>
      <c r="F72" s="18">
        <f>F73</f>
        <v>160000</v>
      </c>
      <c r="G72" s="18">
        <f>G73</f>
        <v>160000</v>
      </c>
      <c r="H72" s="18">
        <f>H73</f>
        <v>133500</v>
      </c>
      <c r="I72" s="146">
        <f t="shared" si="2"/>
        <v>83.4375</v>
      </c>
      <c r="J72" s="146">
        <f t="shared" si="3"/>
        <v>88.23529411764706</v>
      </c>
    </row>
    <row r="73" spans="1:10" ht="12.75">
      <c r="A73" s="27"/>
      <c r="C73" s="22">
        <v>372</v>
      </c>
      <c r="D73" s="17" t="s">
        <v>57</v>
      </c>
      <c r="E73" s="23">
        <v>151300</v>
      </c>
      <c r="F73" s="23">
        <v>160000</v>
      </c>
      <c r="G73" s="23">
        <v>160000</v>
      </c>
      <c r="H73" s="125">
        <v>133500</v>
      </c>
      <c r="I73" s="146">
        <f t="shared" si="2"/>
        <v>83.4375</v>
      </c>
      <c r="J73" s="146">
        <f t="shared" si="3"/>
        <v>88.23529411764706</v>
      </c>
    </row>
    <row r="74" spans="1:10" ht="12.75">
      <c r="A74" s="16" t="s">
        <v>45</v>
      </c>
      <c r="B74" s="16" t="s">
        <v>148</v>
      </c>
      <c r="C74" s="22" t="s">
        <v>76</v>
      </c>
      <c r="D74" s="17"/>
      <c r="E74" s="18">
        <v>51400</v>
      </c>
      <c r="F74" s="18">
        <f>F75</f>
        <v>60000</v>
      </c>
      <c r="G74" s="18">
        <f>G75</f>
        <v>60000</v>
      </c>
      <c r="H74" s="18">
        <f>H75</f>
        <v>60500</v>
      </c>
      <c r="I74" s="146">
        <f t="shared" si="2"/>
        <v>100.83333333333333</v>
      </c>
      <c r="J74" s="146">
        <f t="shared" si="3"/>
        <v>117.70428015564202</v>
      </c>
    </row>
    <row r="75" spans="1:10" ht="12.75">
      <c r="A75" s="9"/>
      <c r="B75" s="64"/>
      <c r="C75" s="22">
        <v>381</v>
      </c>
      <c r="D75" s="17" t="s">
        <v>31</v>
      </c>
      <c r="E75" s="23">
        <v>51400</v>
      </c>
      <c r="F75" s="23">
        <v>60000</v>
      </c>
      <c r="G75" s="23">
        <v>60000</v>
      </c>
      <c r="H75" s="125">
        <v>60500</v>
      </c>
      <c r="I75" s="146">
        <f t="shared" si="2"/>
        <v>100.83333333333333</v>
      </c>
      <c r="J75" s="146">
        <f t="shared" si="3"/>
        <v>117.70428015564202</v>
      </c>
    </row>
    <row r="76" spans="1:10" ht="12.75">
      <c r="A76" s="16" t="s">
        <v>145</v>
      </c>
      <c r="B76" s="16" t="s">
        <v>148</v>
      </c>
      <c r="C76" s="22" t="s">
        <v>77</v>
      </c>
      <c r="D76" s="17"/>
      <c r="E76" s="18">
        <v>29500</v>
      </c>
      <c r="F76" s="18">
        <f>F77</f>
        <v>40000</v>
      </c>
      <c r="G76" s="18">
        <f>G77</f>
        <v>50000</v>
      </c>
      <c r="H76" s="18">
        <f>H77</f>
        <v>46000</v>
      </c>
      <c r="I76" s="146">
        <f t="shared" si="2"/>
        <v>92</v>
      </c>
      <c r="J76" s="146">
        <f t="shared" si="3"/>
        <v>155.9322033898305</v>
      </c>
    </row>
    <row r="77" spans="1:10" ht="12.75">
      <c r="A77" s="27"/>
      <c r="C77" s="22">
        <v>381</v>
      </c>
      <c r="D77" s="17" t="s">
        <v>31</v>
      </c>
      <c r="E77" s="23">
        <v>29500</v>
      </c>
      <c r="F77" s="23">
        <v>40000</v>
      </c>
      <c r="G77" s="23">
        <v>50000</v>
      </c>
      <c r="H77" s="125">
        <v>46000</v>
      </c>
      <c r="I77" s="146">
        <f t="shared" si="2"/>
        <v>92</v>
      </c>
      <c r="J77" s="146">
        <f t="shared" si="3"/>
        <v>155.9322033898305</v>
      </c>
    </row>
    <row r="78" spans="1:10" ht="12.75">
      <c r="A78" s="16" t="s">
        <v>144</v>
      </c>
      <c r="B78" s="16" t="s">
        <v>148</v>
      </c>
      <c r="C78" s="22" t="s">
        <v>78</v>
      </c>
      <c r="D78" s="17"/>
      <c r="E78" s="18">
        <v>25000</v>
      </c>
      <c r="F78" s="18">
        <f>F79</f>
        <v>25000</v>
      </c>
      <c r="G78" s="18">
        <f>G79</f>
        <v>25000</v>
      </c>
      <c r="H78" s="18">
        <f>H79</f>
        <v>25000</v>
      </c>
      <c r="I78" s="146">
        <f t="shared" si="2"/>
        <v>100</v>
      </c>
      <c r="J78" s="146">
        <f t="shared" si="3"/>
        <v>100</v>
      </c>
    </row>
    <row r="79" spans="1:10" ht="12.75">
      <c r="A79" s="9"/>
      <c r="B79" s="34"/>
      <c r="C79" s="22">
        <v>381</v>
      </c>
      <c r="D79" s="17" t="s">
        <v>31</v>
      </c>
      <c r="E79" s="23">
        <v>25000</v>
      </c>
      <c r="F79" s="23">
        <v>25000</v>
      </c>
      <c r="G79" s="23">
        <v>25000</v>
      </c>
      <c r="H79" s="125">
        <v>25000</v>
      </c>
      <c r="I79" s="146">
        <f t="shared" si="2"/>
        <v>100</v>
      </c>
      <c r="J79" s="146">
        <f t="shared" si="3"/>
        <v>100</v>
      </c>
    </row>
    <row r="80" spans="1:10" ht="12.75">
      <c r="A80" s="16" t="s">
        <v>45</v>
      </c>
      <c r="B80" s="16" t="s">
        <v>148</v>
      </c>
      <c r="C80" s="60" t="s">
        <v>131</v>
      </c>
      <c r="D80" s="38"/>
      <c r="E80" s="18">
        <v>50193.58</v>
      </c>
      <c r="F80" s="18">
        <f>F81</f>
        <v>50000</v>
      </c>
      <c r="G80" s="18">
        <f>G81</f>
        <v>50000</v>
      </c>
      <c r="H80" s="18">
        <f>H81</f>
        <v>50917.04</v>
      </c>
      <c r="I80" s="146">
        <f t="shared" si="2"/>
        <v>101.83408</v>
      </c>
      <c r="J80" s="146">
        <f t="shared" si="3"/>
        <v>101.44133970918192</v>
      </c>
    </row>
    <row r="81" spans="1:10" ht="12.75">
      <c r="A81" s="9"/>
      <c r="B81" s="59"/>
      <c r="C81" s="22">
        <v>381</v>
      </c>
      <c r="D81" s="17" t="s">
        <v>132</v>
      </c>
      <c r="E81" s="23">
        <v>50193.58</v>
      </c>
      <c r="F81" s="23">
        <v>50000</v>
      </c>
      <c r="G81" s="23">
        <v>50000</v>
      </c>
      <c r="H81" s="125">
        <v>50917.04</v>
      </c>
      <c r="I81" s="146">
        <f t="shared" si="2"/>
        <v>101.83408</v>
      </c>
      <c r="J81" s="146">
        <f t="shared" si="3"/>
        <v>101.44133970918192</v>
      </c>
    </row>
    <row r="82" spans="1:10" ht="12.75">
      <c r="A82" s="16" t="s">
        <v>144</v>
      </c>
      <c r="B82" s="16" t="s">
        <v>148</v>
      </c>
      <c r="C82" s="22" t="s">
        <v>133</v>
      </c>
      <c r="D82" s="17"/>
      <c r="E82" s="18">
        <v>18914.77</v>
      </c>
      <c r="F82" s="18">
        <f>SUM(F83:F85)</f>
        <v>40000</v>
      </c>
      <c r="G82" s="18">
        <f>SUM(G83:G85)</f>
        <v>20000</v>
      </c>
      <c r="H82" s="18">
        <f>SUM(H83:H85)</f>
        <v>11141</v>
      </c>
      <c r="I82" s="146">
        <f t="shared" si="2"/>
        <v>55.705000000000005</v>
      </c>
      <c r="J82" s="146">
        <f t="shared" si="3"/>
        <v>58.90105985957006</v>
      </c>
    </row>
    <row r="83" spans="1:10" ht="12.75">
      <c r="A83" s="73"/>
      <c r="B83" s="104"/>
      <c r="C83" s="22">
        <v>322</v>
      </c>
      <c r="D83" s="17" t="s">
        <v>22</v>
      </c>
      <c r="E83" s="19">
        <v>5016.49</v>
      </c>
      <c r="F83" s="19">
        <v>10000</v>
      </c>
      <c r="G83" s="19">
        <v>4000</v>
      </c>
      <c r="H83" s="128">
        <v>1141</v>
      </c>
      <c r="I83" s="146">
        <f t="shared" si="2"/>
        <v>28.525</v>
      </c>
      <c r="J83" s="146">
        <f t="shared" si="3"/>
        <v>22.74498703276594</v>
      </c>
    </row>
    <row r="84" spans="1:10" ht="12.75">
      <c r="A84" s="30"/>
      <c r="B84" s="104"/>
      <c r="C84" s="22">
        <v>324</v>
      </c>
      <c r="D84" s="17" t="s">
        <v>172</v>
      </c>
      <c r="E84" s="19">
        <v>3898.28</v>
      </c>
      <c r="F84" s="18"/>
      <c r="G84" s="19">
        <v>6000</v>
      </c>
      <c r="H84" s="126"/>
      <c r="I84" s="146">
        <f t="shared" si="2"/>
        <v>0</v>
      </c>
      <c r="J84" s="146">
        <f t="shared" si="3"/>
        <v>0</v>
      </c>
    </row>
    <row r="85" spans="1:10" ht="12.75">
      <c r="A85" s="29"/>
      <c r="B85" s="59"/>
      <c r="C85" s="22">
        <v>363</v>
      </c>
      <c r="D85" s="17" t="s">
        <v>171</v>
      </c>
      <c r="E85" s="23">
        <v>10000</v>
      </c>
      <c r="F85" s="23">
        <v>30000</v>
      </c>
      <c r="G85" s="23">
        <v>10000</v>
      </c>
      <c r="H85" s="125">
        <v>10000</v>
      </c>
      <c r="I85" s="146">
        <f t="shared" si="2"/>
        <v>100</v>
      </c>
      <c r="J85" s="146">
        <f t="shared" si="3"/>
        <v>100</v>
      </c>
    </row>
    <row r="86" spans="1:10" ht="12.75">
      <c r="A86" s="111" t="s">
        <v>145</v>
      </c>
      <c r="B86" s="111" t="s">
        <v>148</v>
      </c>
      <c r="C86" s="79" t="s">
        <v>139</v>
      </c>
      <c r="D86" s="78"/>
      <c r="E86" s="18">
        <v>39221.97</v>
      </c>
      <c r="F86" s="18">
        <f>SUM(F87:F88)</f>
        <v>40000</v>
      </c>
      <c r="G86" s="18">
        <f>SUM(G87:G88)</f>
        <v>40000</v>
      </c>
      <c r="H86" s="18">
        <f>SUM(H87:H88)</f>
        <v>33406.25</v>
      </c>
      <c r="I86" s="146">
        <f t="shared" si="2"/>
        <v>83.515625</v>
      </c>
      <c r="J86" s="146">
        <f t="shared" si="3"/>
        <v>85.17228991812496</v>
      </c>
    </row>
    <row r="87" spans="1:10" ht="12.75">
      <c r="A87" s="73"/>
      <c r="B87" s="115"/>
      <c r="C87" s="114">
        <v>322</v>
      </c>
      <c r="D87" s="17" t="s">
        <v>22</v>
      </c>
      <c r="E87" s="23">
        <v>8521.97</v>
      </c>
      <c r="F87" s="23">
        <v>10000</v>
      </c>
      <c r="G87" s="23">
        <v>10000</v>
      </c>
      <c r="H87" s="125">
        <v>7406.25</v>
      </c>
      <c r="I87" s="146">
        <f t="shared" si="2"/>
        <v>74.0625</v>
      </c>
      <c r="J87" s="146">
        <f t="shared" si="3"/>
        <v>86.90772204079575</v>
      </c>
    </row>
    <row r="88" spans="1:10" ht="12.75">
      <c r="A88" s="29"/>
      <c r="B88" s="76"/>
      <c r="C88" s="114">
        <v>381</v>
      </c>
      <c r="D88" s="17" t="s">
        <v>132</v>
      </c>
      <c r="E88" s="23">
        <v>30700</v>
      </c>
      <c r="F88" s="23">
        <v>30000</v>
      </c>
      <c r="G88" s="23">
        <v>30000</v>
      </c>
      <c r="H88" s="125">
        <v>26000</v>
      </c>
      <c r="I88" s="146">
        <f t="shared" si="2"/>
        <v>86.66666666666667</v>
      </c>
      <c r="J88" s="146">
        <f t="shared" si="3"/>
        <v>84.69055374592834</v>
      </c>
    </row>
    <row r="89" spans="1:10" ht="12.75">
      <c r="A89" s="33" t="s">
        <v>100</v>
      </c>
      <c r="B89" s="8"/>
      <c r="C89" s="4"/>
      <c r="D89" s="5" t="s">
        <v>181</v>
      </c>
      <c r="E89" s="36">
        <v>184741.51</v>
      </c>
      <c r="F89" s="36">
        <f>F90+F92+F94</f>
        <v>175000</v>
      </c>
      <c r="G89" s="36">
        <f>G90+G92+G94</f>
        <v>185000</v>
      </c>
      <c r="H89" s="36">
        <f>H90+H92+H94</f>
        <v>177630.85</v>
      </c>
      <c r="I89" s="143">
        <f t="shared" si="2"/>
        <v>96.01667567567567</v>
      </c>
      <c r="J89" s="143">
        <f t="shared" si="3"/>
        <v>96.15102204155417</v>
      </c>
    </row>
    <row r="90" spans="1:10" ht="12.75">
      <c r="A90" s="16" t="s">
        <v>146</v>
      </c>
      <c r="B90" s="16" t="s">
        <v>148</v>
      </c>
      <c r="C90" s="22" t="s">
        <v>156</v>
      </c>
      <c r="D90" s="17"/>
      <c r="E90" s="18">
        <v>62437</v>
      </c>
      <c r="F90" s="18">
        <f>F91</f>
        <v>70000</v>
      </c>
      <c r="G90" s="18">
        <f>G91</f>
        <v>65000</v>
      </c>
      <c r="H90" s="18">
        <f>H91</f>
        <v>55827</v>
      </c>
      <c r="I90" s="146">
        <f t="shared" si="2"/>
        <v>85.8876923076923</v>
      </c>
      <c r="J90" s="146">
        <f t="shared" si="3"/>
        <v>89.41332863526435</v>
      </c>
    </row>
    <row r="91" spans="1:10" ht="12.75">
      <c r="A91" s="27"/>
      <c r="C91" s="22">
        <v>372</v>
      </c>
      <c r="D91" s="17" t="s">
        <v>57</v>
      </c>
      <c r="E91" s="23">
        <v>62437</v>
      </c>
      <c r="F91" s="23">
        <v>70000</v>
      </c>
      <c r="G91" s="23">
        <v>65000</v>
      </c>
      <c r="H91" s="125">
        <v>55827</v>
      </c>
      <c r="I91" s="146">
        <f t="shared" si="2"/>
        <v>85.8876923076923</v>
      </c>
      <c r="J91" s="146">
        <f t="shared" si="3"/>
        <v>89.41332863526435</v>
      </c>
    </row>
    <row r="92" spans="1:10" ht="12.75">
      <c r="A92" s="16" t="s">
        <v>146</v>
      </c>
      <c r="B92" s="16" t="s">
        <v>148</v>
      </c>
      <c r="C92" s="22" t="s">
        <v>79</v>
      </c>
      <c r="D92" s="17"/>
      <c r="E92" s="18">
        <v>110304.51</v>
      </c>
      <c r="F92" s="18">
        <f>F93</f>
        <v>90000</v>
      </c>
      <c r="G92" s="18">
        <f>G93</f>
        <v>115000</v>
      </c>
      <c r="H92" s="18">
        <f>H93</f>
        <v>116803.85</v>
      </c>
      <c r="I92" s="146">
        <f t="shared" si="2"/>
        <v>101.56856521739131</v>
      </c>
      <c r="J92" s="146">
        <f t="shared" si="3"/>
        <v>105.89217974858872</v>
      </c>
    </row>
    <row r="93" spans="1:10" ht="12.75">
      <c r="A93" s="27"/>
      <c r="C93" s="22">
        <v>381</v>
      </c>
      <c r="D93" s="17" t="s">
        <v>31</v>
      </c>
      <c r="E93" s="23">
        <v>110304.51</v>
      </c>
      <c r="F93" s="23">
        <v>90000</v>
      </c>
      <c r="G93" s="23">
        <v>115000</v>
      </c>
      <c r="H93" s="125">
        <v>116803.85</v>
      </c>
      <c r="I93" s="146">
        <f t="shared" si="2"/>
        <v>101.56856521739131</v>
      </c>
      <c r="J93" s="146">
        <f t="shared" si="3"/>
        <v>105.89217974858872</v>
      </c>
    </row>
    <row r="94" spans="1:10" ht="12.75">
      <c r="A94" s="16" t="s">
        <v>146</v>
      </c>
      <c r="B94" s="16" t="s">
        <v>148</v>
      </c>
      <c r="C94" s="22" t="s">
        <v>134</v>
      </c>
      <c r="D94" s="17"/>
      <c r="E94" s="18">
        <v>12000</v>
      </c>
      <c r="F94" s="18">
        <f>F95</f>
        <v>15000</v>
      </c>
      <c r="G94" s="18">
        <f>G95</f>
        <v>5000</v>
      </c>
      <c r="H94" s="18">
        <f>H95</f>
        <v>5000</v>
      </c>
      <c r="I94" s="146">
        <f t="shared" si="2"/>
        <v>100</v>
      </c>
      <c r="J94" s="146">
        <f t="shared" si="3"/>
        <v>41.66666666666667</v>
      </c>
    </row>
    <row r="95" spans="1:10" ht="12.75">
      <c r="A95" s="9"/>
      <c r="B95" s="64"/>
      <c r="C95" s="22">
        <v>381</v>
      </c>
      <c r="D95" s="17" t="s">
        <v>135</v>
      </c>
      <c r="E95" s="23">
        <v>12000</v>
      </c>
      <c r="F95" s="23">
        <v>15000</v>
      </c>
      <c r="G95" s="23">
        <v>5000</v>
      </c>
      <c r="H95" s="125">
        <v>5000</v>
      </c>
      <c r="I95" s="146">
        <f t="shared" si="2"/>
        <v>100</v>
      </c>
      <c r="J95" s="146">
        <f t="shared" si="3"/>
        <v>41.66666666666667</v>
      </c>
    </row>
    <row r="96" spans="1:10" ht="12.75">
      <c r="A96" s="33" t="s">
        <v>102</v>
      </c>
      <c r="B96" s="8"/>
      <c r="C96" s="4"/>
      <c r="D96" s="5" t="s">
        <v>101</v>
      </c>
      <c r="E96" s="36">
        <v>356711.9</v>
      </c>
      <c r="F96" s="36">
        <f>F97+F99+F101</f>
        <v>326000</v>
      </c>
      <c r="G96" s="36">
        <f>G97+G99+G101</f>
        <v>286000</v>
      </c>
      <c r="H96" s="36">
        <f>H97+H99+H101</f>
        <v>276241.33999999997</v>
      </c>
      <c r="I96" s="143">
        <f t="shared" si="2"/>
        <v>96.5878811188811</v>
      </c>
      <c r="J96" s="143">
        <f t="shared" si="3"/>
        <v>77.44102173210368</v>
      </c>
    </row>
    <row r="97" spans="1:10" ht="12.75">
      <c r="A97" s="16" t="s">
        <v>147</v>
      </c>
      <c r="B97" s="16" t="s">
        <v>148</v>
      </c>
      <c r="C97" s="22" t="s">
        <v>87</v>
      </c>
      <c r="D97" s="17"/>
      <c r="E97" s="18">
        <v>216000</v>
      </c>
      <c r="F97" s="18">
        <f>F98</f>
        <v>216000</v>
      </c>
      <c r="G97" s="18">
        <f>G98</f>
        <v>216000</v>
      </c>
      <c r="H97" s="18">
        <f>H98</f>
        <v>216000</v>
      </c>
      <c r="I97" s="146">
        <f t="shared" si="2"/>
        <v>100</v>
      </c>
      <c r="J97" s="146">
        <f t="shared" si="3"/>
        <v>100</v>
      </c>
    </row>
    <row r="98" spans="1:10" ht="12.75">
      <c r="A98" s="27"/>
      <c r="C98" s="22">
        <v>381</v>
      </c>
      <c r="D98" s="17" t="s">
        <v>31</v>
      </c>
      <c r="E98" s="23">
        <v>216000</v>
      </c>
      <c r="F98" s="23">
        <v>216000</v>
      </c>
      <c r="G98" s="23">
        <v>216000</v>
      </c>
      <c r="H98" s="125">
        <v>216000</v>
      </c>
      <c r="I98" s="146">
        <f t="shared" si="2"/>
        <v>100</v>
      </c>
      <c r="J98" s="146">
        <f t="shared" si="3"/>
        <v>100</v>
      </c>
    </row>
    <row r="99" spans="1:10" ht="12.75">
      <c r="A99" s="16" t="s">
        <v>147</v>
      </c>
      <c r="B99" s="16" t="s">
        <v>148</v>
      </c>
      <c r="C99" s="22" t="s">
        <v>88</v>
      </c>
      <c r="D99" s="17"/>
      <c r="E99" s="18">
        <v>119801.9</v>
      </c>
      <c r="F99" s="18">
        <f>F100</f>
        <v>60000</v>
      </c>
      <c r="G99" s="18">
        <f>G100</f>
        <v>60000</v>
      </c>
      <c r="H99" s="18">
        <f>H100</f>
        <v>50366.34</v>
      </c>
      <c r="I99" s="146">
        <f t="shared" si="2"/>
        <v>83.9439</v>
      </c>
      <c r="J99" s="146">
        <f t="shared" si="3"/>
        <v>42.041353267352186</v>
      </c>
    </row>
    <row r="100" spans="1:10" ht="12.75">
      <c r="A100" s="27"/>
      <c r="C100" s="22">
        <v>381</v>
      </c>
      <c r="D100" s="17" t="s">
        <v>31</v>
      </c>
      <c r="E100" s="19">
        <v>119801.9</v>
      </c>
      <c r="F100" s="19">
        <v>60000</v>
      </c>
      <c r="G100" s="19">
        <v>60000</v>
      </c>
      <c r="H100" s="128">
        <v>50366.34</v>
      </c>
      <c r="I100" s="146">
        <f t="shared" si="2"/>
        <v>83.9439</v>
      </c>
      <c r="J100" s="146">
        <f t="shared" si="3"/>
        <v>42.041353267352186</v>
      </c>
    </row>
    <row r="101" spans="1:10" ht="12.75">
      <c r="A101" s="16" t="s">
        <v>147</v>
      </c>
      <c r="B101" s="16" t="s">
        <v>148</v>
      </c>
      <c r="C101" s="22" t="s">
        <v>80</v>
      </c>
      <c r="D101" s="17"/>
      <c r="E101" s="18">
        <v>20910</v>
      </c>
      <c r="F101" s="18">
        <f>SUM(F102:F104)</f>
        <v>50000</v>
      </c>
      <c r="G101" s="18">
        <f>SUM(G102:G104)</f>
        <v>10000</v>
      </c>
      <c r="H101" s="18">
        <f>SUM(H102:H104)</f>
        <v>9875</v>
      </c>
      <c r="I101" s="146">
        <f t="shared" si="2"/>
        <v>98.75</v>
      </c>
      <c r="J101" s="146">
        <f t="shared" si="3"/>
        <v>47.22620755619321</v>
      </c>
    </row>
    <row r="102" spans="1:10" ht="12.75">
      <c r="A102" s="27"/>
      <c r="C102" s="22">
        <v>322</v>
      </c>
      <c r="D102" s="17" t="s">
        <v>22</v>
      </c>
      <c r="E102" s="23"/>
      <c r="F102" s="23">
        <v>15000</v>
      </c>
      <c r="G102" s="23"/>
      <c r="H102" s="126"/>
      <c r="I102" s="146"/>
      <c r="J102" s="146"/>
    </row>
    <row r="103" spans="1:10" ht="12.75">
      <c r="A103" s="27"/>
      <c r="C103" s="22">
        <v>422</v>
      </c>
      <c r="D103" s="17" t="s">
        <v>40</v>
      </c>
      <c r="E103" s="23"/>
      <c r="F103" s="23">
        <v>15000</v>
      </c>
      <c r="G103" s="23"/>
      <c r="H103" s="126"/>
      <c r="I103" s="146"/>
      <c r="J103" s="146"/>
    </row>
    <row r="104" spans="1:10" ht="12.75">
      <c r="A104" s="29"/>
      <c r="B104" s="31"/>
      <c r="C104" s="22">
        <v>426</v>
      </c>
      <c r="D104" s="17" t="s">
        <v>178</v>
      </c>
      <c r="E104" s="23">
        <v>20910</v>
      </c>
      <c r="F104" s="23">
        <v>20000</v>
      </c>
      <c r="G104" s="23">
        <v>10000</v>
      </c>
      <c r="H104" s="127">
        <v>9875</v>
      </c>
      <c r="I104" s="146">
        <f t="shared" si="2"/>
        <v>98.75</v>
      </c>
      <c r="J104" s="146">
        <f t="shared" si="3"/>
        <v>47.22620755619321</v>
      </c>
    </row>
    <row r="105" spans="1:10" ht="12.75">
      <c r="A105" s="33" t="s">
        <v>104</v>
      </c>
      <c r="B105" s="8"/>
      <c r="C105" s="4"/>
      <c r="D105" s="5" t="s">
        <v>103</v>
      </c>
      <c r="E105" s="36">
        <v>329083.31</v>
      </c>
      <c r="F105" s="36">
        <f>F106+F108</f>
        <v>305000</v>
      </c>
      <c r="G105" s="36">
        <f>G106+G108</f>
        <v>215000</v>
      </c>
      <c r="H105" s="36">
        <f>H106+H108</f>
        <v>186150.44</v>
      </c>
      <c r="I105" s="143">
        <f t="shared" si="2"/>
        <v>86.58160000000001</v>
      </c>
      <c r="J105" s="143">
        <f t="shared" si="3"/>
        <v>56.56635701154216</v>
      </c>
    </row>
    <row r="106" spans="1:10" ht="12.75">
      <c r="A106" s="16" t="s">
        <v>145</v>
      </c>
      <c r="B106" s="16" t="s">
        <v>148</v>
      </c>
      <c r="C106" s="22" t="s">
        <v>81</v>
      </c>
      <c r="D106" s="17"/>
      <c r="E106" s="18">
        <v>88000</v>
      </c>
      <c r="F106" s="18">
        <f>F107</f>
        <v>100000</v>
      </c>
      <c r="G106" s="18">
        <f>G107</f>
        <v>100000</v>
      </c>
      <c r="H106" s="18">
        <f>H107</f>
        <v>93645.5</v>
      </c>
      <c r="I106" s="146">
        <f t="shared" si="2"/>
        <v>93.6455</v>
      </c>
      <c r="J106" s="146">
        <f t="shared" si="3"/>
        <v>106.4153409090909</v>
      </c>
    </row>
    <row r="107" spans="1:10" ht="12.75">
      <c r="A107" s="9"/>
      <c r="B107" s="34"/>
      <c r="C107" s="22">
        <v>381</v>
      </c>
      <c r="D107" s="17" t="s">
        <v>31</v>
      </c>
      <c r="E107" s="23">
        <v>88000</v>
      </c>
      <c r="F107" s="23">
        <v>100000</v>
      </c>
      <c r="G107" s="23">
        <v>100000</v>
      </c>
      <c r="H107" s="125">
        <v>93645.5</v>
      </c>
      <c r="I107" s="146">
        <f t="shared" si="2"/>
        <v>93.6455</v>
      </c>
      <c r="J107" s="146">
        <f t="shared" si="3"/>
        <v>106.4153409090909</v>
      </c>
    </row>
    <row r="108" spans="1:10" ht="12.75">
      <c r="A108" s="16" t="s">
        <v>145</v>
      </c>
      <c r="B108" s="16" t="s">
        <v>148</v>
      </c>
      <c r="C108" s="22" t="s">
        <v>157</v>
      </c>
      <c r="D108" s="17"/>
      <c r="E108" s="18">
        <v>241083.31</v>
      </c>
      <c r="F108" s="18">
        <f>SUM(F109:F112)</f>
        <v>205000</v>
      </c>
      <c r="G108" s="18">
        <f>SUM(G109:G112)</f>
        <v>115000</v>
      </c>
      <c r="H108" s="18">
        <f>SUM(H109:H112)</f>
        <v>92504.94</v>
      </c>
      <c r="I108" s="146">
        <f t="shared" si="2"/>
        <v>80.43907826086956</v>
      </c>
      <c r="J108" s="146">
        <f t="shared" si="3"/>
        <v>38.37052842853369</v>
      </c>
    </row>
    <row r="109" spans="1:10" ht="12.75">
      <c r="A109" s="28"/>
      <c r="B109" s="106"/>
      <c r="C109" s="22">
        <v>322</v>
      </c>
      <c r="D109" s="17" t="s">
        <v>22</v>
      </c>
      <c r="E109" s="23">
        <v>5844.84</v>
      </c>
      <c r="F109" s="23">
        <v>15000</v>
      </c>
      <c r="G109" s="23">
        <v>15000</v>
      </c>
      <c r="H109" s="125">
        <v>10127.03</v>
      </c>
      <c r="I109" s="146">
        <f t="shared" si="2"/>
        <v>67.51353333333334</v>
      </c>
      <c r="J109" s="146">
        <f t="shared" si="3"/>
        <v>173.26445206370065</v>
      </c>
    </row>
    <row r="110" spans="1:10" ht="12.75">
      <c r="A110" s="27"/>
      <c r="B110" s="75"/>
      <c r="C110" s="22">
        <v>421</v>
      </c>
      <c r="D110" s="17" t="s">
        <v>39</v>
      </c>
      <c r="E110" s="23">
        <v>218092.04</v>
      </c>
      <c r="F110" s="23">
        <v>150000</v>
      </c>
      <c r="G110" s="23">
        <v>100000</v>
      </c>
      <c r="H110" s="23">
        <v>82377.91</v>
      </c>
      <c r="I110" s="146">
        <f t="shared" si="2"/>
        <v>82.37791</v>
      </c>
      <c r="J110" s="146">
        <f t="shared" si="3"/>
        <v>37.77208466663891</v>
      </c>
    </row>
    <row r="111" spans="1:10" ht="12.75">
      <c r="A111" s="29"/>
      <c r="B111" s="76"/>
      <c r="C111" s="22">
        <v>422</v>
      </c>
      <c r="D111" s="17" t="s">
        <v>40</v>
      </c>
      <c r="E111" s="23">
        <v>15313.5</v>
      </c>
      <c r="F111" s="23">
        <v>30000</v>
      </c>
      <c r="G111" s="23"/>
      <c r="H111" s="126"/>
      <c r="I111" s="146"/>
      <c r="J111" s="146">
        <f t="shared" si="3"/>
        <v>0</v>
      </c>
    </row>
    <row r="112" spans="1:10" ht="12.75">
      <c r="A112" s="9"/>
      <c r="B112" s="64"/>
      <c r="C112" s="22">
        <v>451</v>
      </c>
      <c r="D112" s="17" t="s">
        <v>44</v>
      </c>
      <c r="E112" s="23">
        <v>1832.93</v>
      </c>
      <c r="F112" s="23">
        <v>10000</v>
      </c>
      <c r="G112" s="23"/>
      <c r="H112" s="126"/>
      <c r="I112" s="146"/>
      <c r="J112" s="146">
        <f t="shared" si="3"/>
        <v>0</v>
      </c>
    </row>
    <row r="113" spans="1:10" ht="12.75">
      <c r="A113" s="61" t="s">
        <v>106</v>
      </c>
      <c r="B113" s="62"/>
      <c r="C113" s="63"/>
      <c r="D113" s="13" t="s">
        <v>105</v>
      </c>
      <c r="E113" s="36">
        <v>540557.53</v>
      </c>
      <c r="F113" s="36">
        <f>F114+F117+F120</f>
        <v>428000</v>
      </c>
      <c r="G113" s="36">
        <f>G114+G117+G120</f>
        <v>375000</v>
      </c>
      <c r="H113" s="36">
        <f>H114+H117+H120</f>
        <v>336467.08999999997</v>
      </c>
      <c r="I113" s="143">
        <f t="shared" si="2"/>
        <v>89.72455733333332</v>
      </c>
      <c r="J113" s="143">
        <f t="shared" si="3"/>
        <v>62.24445527564845</v>
      </c>
    </row>
    <row r="114" spans="1:10" ht="12.75">
      <c r="A114" s="16" t="s">
        <v>45</v>
      </c>
      <c r="B114" s="16" t="s">
        <v>148</v>
      </c>
      <c r="C114" s="22" t="s">
        <v>82</v>
      </c>
      <c r="D114" s="17"/>
      <c r="E114" s="18">
        <v>102582.32</v>
      </c>
      <c r="F114" s="18">
        <f>SUM(F115:F116)</f>
        <v>100000</v>
      </c>
      <c r="G114" s="18">
        <f>SUM(G115:G116)</f>
        <v>70000</v>
      </c>
      <c r="H114" s="18">
        <f>SUM(H115:H116)</f>
        <v>62231.75</v>
      </c>
      <c r="I114" s="146">
        <f t="shared" si="2"/>
        <v>88.90249999999999</v>
      </c>
      <c r="J114" s="146">
        <f t="shared" si="3"/>
        <v>60.66518090056844</v>
      </c>
    </row>
    <row r="115" spans="1:10" ht="12.75">
      <c r="A115" s="27"/>
      <c r="C115" s="22">
        <v>322</v>
      </c>
      <c r="D115" s="17" t="s">
        <v>22</v>
      </c>
      <c r="E115" s="23">
        <v>41490.72</v>
      </c>
      <c r="F115" s="23">
        <v>40000</v>
      </c>
      <c r="G115" s="23">
        <v>40000</v>
      </c>
      <c r="H115" s="125">
        <v>40392.8</v>
      </c>
      <c r="I115" s="146">
        <f t="shared" si="2"/>
        <v>100.98200000000001</v>
      </c>
      <c r="J115" s="146">
        <f t="shared" si="3"/>
        <v>97.35381791398173</v>
      </c>
    </row>
    <row r="116" spans="1:10" ht="12.75">
      <c r="A116" s="27"/>
      <c r="C116" s="22">
        <v>323</v>
      </c>
      <c r="D116" s="17" t="s">
        <v>23</v>
      </c>
      <c r="E116" s="23">
        <v>61091.6</v>
      </c>
      <c r="F116" s="23">
        <v>60000</v>
      </c>
      <c r="G116" s="23">
        <v>30000</v>
      </c>
      <c r="H116" s="125">
        <v>21838.95</v>
      </c>
      <c r="I116" s="146">
        <f t="shared" si="2"/>
        <v>72.7965</v>
      </c>
      <c r="J116" s="146">
        <f t="shared" si="3"/>
        <v>35.7478769585344</v>
      </c>
    </row>
    <row r="117" spans="1:10" ht="12.75">
      <c r="A117" s="16" t="s">
        <v>145</v>
      </c>
      <c r="B117" s="16" t="s">
        <v>148</v>
      </c>
      <c r="C117" s="22" t="s">
        <v>83</v>
      </c>
      <c r="D117" s="17"/>
      <c r="E117" s="18">
        <v>16421.44</v>
      </c>
      <c r="F117" s="18">
        <f>SUM(F118:F119)</f>
        <v>18000</v>
      </c>
      <c r="G117" s="18">
        <f>SUM(G118:G119)</f>
        <v>15000</v>
      </c>
      <c r="H117" s="18">
        <f>SUM(H118:H119)</f>
        <v>11178.46</v>
      </c>
      <c r="I117" s="146">
        <f t="shared" si="2"/>
        <v>74.52306666666667</v>
      </c>
      <c r="J117" s="146">
        <f t="shared" si="3"/>
        <v>68.07234931893915</v>
      </c>
    </row>
    <row r="118" spans="1:10" ht="12.75">
      <c r="A118" s="27"/>
      <c r="C118" s="22">
        <v>323</v>
      </c>
      <c r="D118" s="17" t="s">
        <v>23</v>
      </c>
      <c r="E118" s="23">
        <v>7900</v>
      </c>
      <c r="F118" s="23">
        <v>10000</v>
      </c>
      <c r="G118" s="23">
        <v>5000</v>
      </c>
      <c r="H118" s="125">
        <v>2187.5</v>
      </c>
      <c r="I118" s="146">
        <f t="shared" si="2"/>
        <v>43.75</v>
      </c>
      <c r="J118" s="146">
        <f t="shared" si="3"/>
        <v>27.689873417721518</v>
      </c>
    </row>
    <row r="119" spans="1:10" ht="12.75">
      <c r="A119" s="27"/>
      <c r="C119" s="22">
        <v>329</v>
      </c>
      <c r="D119" s="17" t="s">
        <v>24</v>
      </c>
      <c r="E119" s="23">
        <v>8521.44</v>
      </c>
      <c r="F119" s="23">
        <v>8000</v>
      </c>
      <c r="G119" s="23">
        <v>10000</v>
      </c>
      <c r="H119" s="125">
        <v>8990.96</v>
      </c>
      <c r="I119" s="146">
        <f t="shared" si="2"/>
        <v>89.90959999999998</v>
      </c>
      <c r="J119" s="146">
        <f t="shared" si="3"/>
        <v>105.50986687695976</v>
      </c>
    </row>
    <row r="120" spans="1:10" ht="12.75">
      <c r="A120" s="16" t="s">
        <v>141</v>
      </c>
      <c r="B120" s="16" t="s">
        <v>148</v>
      </c>
      <c r="C120" s="22" t="s">
        <v>158</v>
      </c>
      <c r="D120" s="17"/>
      <c r="E120" s="18">
        <v>421553.77</v>
      </c>
      <c r="F120" s="18">
        <f>SUM(F121:F123)</f>
        <v>310000</v>
      </c>
      <c r="G120" s="18">
        <f>SUM(G121:G123)</f>
        <v>290000</v>
      </c>
      <c r="H120" s="18">
        <f>SUM(H121:H123)</f>
        <v>263056.88</v>
      </c>
      <c r="I120" s="146">
        <f t="shared" si="2"/>
        <v>90.70926896551724</v>
      </c>
      <c r="J120" s="146">
        <f t="shared" si="3"/>
        <v>62.40173821716741</v>
      </c>
    </row>
    <row r="121" spans="1:10" ht="12.75">
      <c r="A121" s="27"/>
      <c r="C121" s="22">
        <v>322</v>
      </c>
      <c r="D121" s="17" t="s">
        <v>22</v>
      </c>
      <c r="E121" s="23">
        <v>17735.39</v>
      </c>
      <c r="F121" s="23">
        <v>40000</v>
      </c>
      <c r="G121" s="23">
        <v>20000</v>
      </c>
      <c r="H121" s="125">
        <v>17287.1</v>
      </c>
      <c r="I121" s="146">
        <f t="shared" si="2"/>
        <v>86.43549999999999</v>
      </c>
      <c r="J121" s="146">
        <f t="shared" si="3"/>
        <v>97.47234202349088</v>
      </c>
    </row>
    <row r="122" spans="1:10" ht="12.75">
      <c r="A122" s="27"/>
      <c r="C122" s="22">
        <v>422</v>
      </c>
      <c r="D122" s="17" t="s">
        <v>40</v>
      </c>
      <c r="E122" s="23"/>
      <c r="F122" s="23">
        <v>20000</v>
      </c>
      <c r="G122" s="23">
        <v>20000</v>
      </c>
      <c r="H122" s="23">
        <v>9960.28</v>
      </c>
      <c r="I122" s="146">
        <f t="shared" si="2"/>
        <v>49.8014</v>
      </c>
      <c r="J122" s="146"/>
    </row>
    <row r="123" spans="1:10" ht="12.75">
      <c r="A123" s="29"/>
      <c r="B123" s="31"/>
      <c r="C123" s="22">
        <v>451</v>
      </c>
      <c r="D123" s="17" t="s">
        <v>44</v>
      </c>
      <c r="E123" s="23">
        <v>403818.38</v>
      </c>
      <c r="F123" s="23">
        <v>250000</v>
      </c>
      <c r="G123" s="23">
        <v>250000</v>
      </c>
      <c r="H123" s="23">
        <v>235809.5</v>
      </c>
      <c r="I123" s="146">
        <f t="shared" si="2"/>
        <v>94.3238</v>
      </c>
      <c r="J123" s="146">
        <f t="shared" si="3"/>
        <v>58.39493982418532</v>
      </c>
    </row>
    <row r="124" spans="1:10" ht="12.75">
      <c r="A124" s="33" t="s">
        <v>108</v>
      </c>
      <c r="B124" s="8"/>
      <c r="C124" s="4"/>
      <c r="D124" s="32" t="s">
        <v>107</v>
      </c>
      <c r="E124" s="36">
        <v>121785.99</v>
      </c>
      <c r="F124" s="36">
        <f>F125+F127+F130</f>
        <v>365000</v>
      </c>
      <c r="G124" s="36">
        <f>G125+G127+G130</f>
        <v>129000</v>
      </c>
      <c r="H124" s="36">
        <f>H125+H127+H130</f>
        <v>96495.5</v>
      </c>
      <c r="I124" s="143">
        <f t="shared" si="2"/>
        <v>74.80271317829458</v>
      </c>
      <c r="J124" s="143">
        <f t="shared" si="3"/>
        <v>79.23366226279394</v>
      </c>
    </row>
    <row r="125" spans="1:10" ht="12.75">
      <c r="A125" s="16" t="s">
        <v>141</v>
      </c>
      <c r="B125" s="16" t="s">
        <v>148</v>
      </c>
      <c r="C125" s="22" t="s">
        <v>84</v>
      </c>
      <c r="D125" s="17"/>
      <c r="E125" s="18">
        <v>15199.11</v>
      </c>
      <c r="F125" s="18">
        <f>F126</f>
        <v>20000</v>
      </c>
      <c r="G125" s="18">
        <f>G126</f>
        <v>10000</v>
      </c>
      <c r="H125" s="18">
        <f>H126</f>
        <v>7967.5</v>
      </c>
      <c r="I125" s="146">
        <f t="shared" si="2"/>
        <v>79.675</v>
      </c>
      <c r="J125" s="146">
        <f t="shared" si="3"/>
        <v>52.420832535589255</v>
      </c>
    </row>
    <row r="126" spans="1:10" ht="12.75">
      <c r="A126" s="27"/>
      <c r="C126" s="22">
        <v>323</v>
      </c>
      <c r="D126" s="17" t="s">
        <v>23</v>
      </c>
      <c r="E126" s="23">
        <v>15199.11</v>
      </c>
      <c r="F126" s="23">
        <v>20000</v>
      </c>
      <c r="G126" s="23">
        <v>10000</v>
      </c>
      <c r="H126" s="125">
        <v>7967.5</v>
      </c>
      <c r="I126" s="146">
        <f t="shared" si="2"/>
        <v>79.675</v>
      </c>
      <c r="J126" s="146">
        <f t="shared" si="3"/>
        <v>52.420832535589255</v>
      </c>
    </row>
    <row r="127" spans="1:10" ht="12.75">
      <c r="A127" s="16" t="s">
        <v>141</v>
      </c>
      <c r="B127" s="16" t="s">
        <v>148</v>
      </c>
      <c r="C127" s="22" t="s">
        <v>85</v>
      </c>
      <c r="D127" s="17"/>
      <c r="E127" s="18">
        <v>106586.88</v>
      </c>
      <c r="F127" s="18">
        <f>F128+F129</f>
        <v>215000</v>
      </c>
      <c r="G127" s="18">
        <f>G128+G129</f>
        <v>89000</v>
      </c>
      <c r="H127" s="18">
        <f>H128+H129</f>
        <v>88528</v>
      </c>
      <c r="I127" s="146">
        <f t="shared" si="2"/>
        <v>99.46966292134832</v>
      </c>
      <c r="J127" s="146">
        <f t="shared" si="3"/>
        <v>83.05712673079462</v>
      </c>
    </row>
    <row r="128" spans="1:10" ht="12.75">
      <c r="A128" s="73"/>
      <c r="B128" s="106"/>
      <c r="C128" s="22">
        <v>421</v>
      </c>
      <c r="D128" s="17" t="s">
        <v>136</v>
      </c>
      <c r="E128" s="23">
        <v>106586.88</v>
      </c>
      <c r="F128" s="23">
        <v>130000</v>
      </c>
      <c r="G128" s="23">
        <v>24000</v>
      </c>
      <c r="H128" s="23">
        <v>23528</v>
      </c>
      <c r="I128" s="146">
        <f t="shared" si="2"/>
        <v>98.03333333333333</v>
      </c>
      <c r="J128" s="146">
        <f t="shared" si="3"/>
        <v>22.07401136049765</v>
      </c>
    </row>
    <row r="129" spans="1:10" ht="12.75">
      <c r="A129" s="72"/>
      <c r="B129" s="76"/>
      <c r="C129" s="22">
        <v>426</v>
      </c>
      <c r="D129" s="17" t="s">
        <v>42</v>
      </c>
      <c r="E129" s="23"/>
      <c r="F129" s="23">
        <v>85000</v>
      </c>
      <c r="G129" s="23">
        <v>65000</v>
      </c>
      <c r="H129" s="23">
        <v>65000</v>
      </c>
      <c r="I129" s="146">
        <f t="shared" si="2"/>
        <v>100</v>
      </c>
      <c r="J129" s="146"/>
    </row>
    <row r="130" spans="1:10" ht="12.75">
      <c r="A130" s="111" t="s">
        <v>141</v>
      </c>
      <c r="B130" s="111" t="s">
        <v>148</v>
      </c>
      <c r="C130" s="112" t="s">
        <v>179</v>
      </c>
      <c r="D130" s="78"/>
      <c r="E130" s="78"/>
      <c r="F130" s="18">
        <f>F131+F132</f>
        <v>130000</v>
      </c>
      <c r="G130" s="18">
        <f>G131+G132</f>
        <v>30000</v>
      </c>
      <c r="H130" s="18">
        <f>H131+H132</f>
        <v>0</v>
      </c>
      <c r="I130" s="146">
        <f t="shared" si="2"/>
        <v>0</v>
      </c>
      <c r="J130" s="146"/>
    </row>
    <row r="131" spans="1:10" ht="12.75">
      <c r="A131" s="73"/>
      <c r="B131" s="113"/>
      <c r="C131" s="22">
        <v>323</v>
      </c>
      <c r="D131" s="17" t="s">
        <v>23</v>
      </c>
      <c r="E131" s="17"/>
      <c r="F131" s="23">
        <v>100000</v>
      </c>
      <c r="G131" s="23">
        <v>20000</v>
      </c>
      <c r="H131" s="126"/>
      <c r="I131" s="146">
        <f t="shared" si="2"/>
        <v>0</v>
      </c>
      <c r="J131" s="146"/>
    </row>
    <row r="132" spans="1:10" ht="12.75">
      <c r="A132" s="72"/>
      <c r="B132" s="31"/>
      <c r="C132" s="22">
        <v>329</v>
      </c>
      <c r="D132" s="110" t="s">
        <v>180</v>
      </c>
      <c r="E132" s="110"/>
      <c r="F132" s="23">
        <v>30000</v>
      </c>
      <c r="G132" s="23">
        <v>10000</v>
      </c>
      <c r="H132" s="126"/>
      <c r="I132" s="146">
        <f t="shared" si="2"/>
        <v>0</v>
      </c>
      <c r="J132" s="146"/>
    </row>
    <row r="133" spans="1:10" ht="12.75">
      <c r="A133" s="33" t="s">
        <v>110</v>
      </c>
      <c r="B133" s="8"/>
      <c r="C133" s="4"/>
      <c r="D133" s="5" t="s">
        <v>109</v>
      </c>
      <c r="E133" s="36">
        <v>132960.5</v>
      </c>
      <c r="F133" s="36">
        <f>F134+F137</f>
        <v>330000</v>
      </c>
      <c r="G133" s="36">
        <f>G134+G137</f>
        <v>15000</v>
      </c>
      <c r="H133" s="36">
        <f>H134+H137</f>
        <v>4920</v>
      </c>
      <c r="I133" s="143">
        <f aca="true" t="shared" si="4" ref="I133:I157">(H133/G133)*100</f>
        <v>32.800000000000004</v>
      </c>
      <c r="J133" s="143">
        <f aca="true" t="shared" si="5" ref="J133:J157">(H133/E133)*100</f>
        <v>3.7003470955659763</v>
      </c>
    </row>
    <row r="134" spans="1:10" s="1" customFormat="1" ht="12.75">
      <c r="A134" s="16" t="s">
        <v>45</v>
      </c>
      <c r="B134" s="16" t="s">
        <v>150</v>
      </c>
      <c r="C134" s="20" t="s">
        <v>159</v>
      </c>
      <c r="D134" s="20"/>
      <c r="E134" s="21">
        <v>17960.5</v>
      </c>
      <c r="F134" s="21">
        <f>SUM(F135:F136)</f>
        <v>30000</v>
      </c>
      <c r="G134" s="21">
        <f>SUM(G135:G136)</f>
        <v>15000</v>
      </c>
      <c r="H134" s="21">
        <f>SUM(H135:H136)</f>
        <v>4920</v>
      </c>
      <c r="I134" s="146">
        <f t="shared" si="4"/>
        <v>32.800000000000004</v>
      </c>
      <c r="J134" s="146">
        <f t="shared" si="5"/>
        <v>27.39344673032488</v>
      </c>
    </row>
    <row r="135" spans="1:10" ht="12.75">
      <c r="A135" s="27"/>
      <c r="C135" s="22">
        <v>323</v>
      </c>
      <c r="D135" s="17" t="s">
        <v>23</v>
      </c>
      <c r="E135" s="19">
        <v>15269</v>
      </c>
      <c r="F135" s="19">
        <v>15000</v>
      </c>
      <c r="G135" s="19">
        <v>10000</v>
      </c>
      <c r="H135" s="128">
        <v>4575</v>
      </c>
      <c r="I135" s="146">
        <f t="shared" si="4"/>
        <v>45.75</v>
      </c>
      <c r="J135" s="146">
        <f t="shared" si="5"/>
        <v>29.962669460999408</v>
      </c>
    </row>
    <row r="136" spans="1:10" ht="12.75">
      <c r="A136" s="27"/>
      <c r="C136" s="22">
        <v>343</v>
      </c>
      <c r="D136" s="17" t="s">
        <v>26</v>
      </c>
      <c r="E136" s="23">
        <v>2691.5</v>
      </c>
      <c r="F136" s="23">
        <v>15000</v>
      </c>
      <c r="G136" s="23">
        <v>5000</v>
      </c>
      <c r="H136" s="125">
        <v>345</v>
      </c>
      <c r="I136" s="146">
        <f t="shared" si="4"/>
        <v>6.9</v>
      </c>
      <c r="J136" s="146">
        <f t="shared" si="5"/>
        <v>12.818131153631803</v>
      </c>
    </row>
    <row r="137" spans="1:10" ht="12.75">
      <c r="A137" s="16" t="s">
        <v>141</v>
      </c>
      <c r="B137" s="16" t="s">
        <v>151</v>
      </c>
      <c r="C137" s="17" t="s">
        <v>160</v>
      </c>
      <c r="D137" s="17"/>
      <c r="E137" s="18">
        <v>115000</v>
      </c>
      <c r="F137" s="18">
        <f>F138</f>
        <v>300000</v>
      </c>
      <c r="G137" s="18">
        <f>G138</f>
        <v>0</v>
      </c>
      <c r="H137" s="18">
        <f>H138</f>
        <v>0</v>
      </c>
      <c r="I137" s="146"/>
      <c r="J137" s="146">
        <f t="shared" si="5"/>
        <v>0</v>
      </c>
    </row>
    <row r="138" spans="1:10" ht="12.75">
      <c r="A138" s="9"/>
      <c r="B138" s="64"/>
      <c r="C138" s="22">
        <v>411</v>
      </c>
      <c r="D138" s="17" t="s">
        <v>37</v>
      </c>
      <c r="E138" s="23">
        <v>115000</v>
      </c>
      <c r="F138" s="23">
        <v>300000</v>
      </c>
      <c r="G138" s="23"/>
      <c r="H138" s="126"/>
      <c r="I138" s="146"/>
      <c r="J138" s="146">
        <f t="shared" si="5"/>
        <v>0</v>
      </c>
    </row>
    <row r="139" spans="1:10" ht="12.75">
      <c r="A139" s="33" t="s">
        <v>112</v>
      </c>
      <c r="B139" s="80"/>
      <c r="C139" s="10"/>
      <c r="D139" s="108" t="s">
        <v>111</v>
      </c>
      <c r="E139" s="36">
        <v>285691.03</v>
      </c>
      <c r="F139" s="109">
        <f>F140+F148</f>
        <v>677000</v>
      </c>
      <c r="G139" s="109">
        <f>G140+G148</f>
        <v>318000</v>
      </c>
      <c r="H139" s="36">
        <f>H140+H148</f>
        <v>271757.97000000003</v>
      </c>
      <c r="I139" s="143">
        <f t="shared" si="4"/>
        <v>85.45848113207548</v>
      </c>
      <c r="J139" s="143">
        <f t="shared" si="5"/>
        <v>95.12303203919284</v>
      </c>
    </row>
    <row r="140" spans="1:10" ht="12.75">
      <c r="A140" s="16" t="s">
        <v>45</v>
      </c>
      <c r="B140" s="16" t="s">
        <v>148</v>
      </c>
      <c r="C140" s="17" t="s">
        <v>113</v>
      </c>
      <c r="D140" s="17"/>
      <c r="E140" s="18">
        <v>256746.43</v>
      </c>
      <c r="F140" s="18">
        <f>SUM(F141:F147)</f>
        <v>277000</v>
      </c>
      <c r="G140" s="18">
        <f>SUM(G141:G147)</f>
        <v>308000</v>
      </c>
      <c r="H140" s="18">
        <f>SUM(H141:H147)</f>
        <v>265658.97000000003</v>
      </c>
      <c r="I140" s="146">
        <f t="shared" si="4"/>
        <v>86.25291233766235</v>
      </c>
      <c r="J140" s="146">
        <f t="shared" si="5"/>
        <v>103.47133940674465</v>
      </c>
    </row>
    <row r="141" spans="1:10" ht="12.75">
      <c r="A141" s="27"/>
      <c r="C141" s="22">
        <v>311</v>
      </c>
      <c r="D141" s="17" t="s">
        <v>17</v>
      </c>
      <c r="E141" s="23">
        <v>119125.33</v>
      </c>
      <c r="F141" s="23">
        <v>120000</v>
      </c>
      <c r="G141" s="23">
        <v>120000</v>
      </c>
      <c r="H141" s="125">
        <v>119163.77</v>
      </c>
      <c r="I141" s="146">
        <f t="shared" si="4"/>
        <v>99.30314166666668</v>
      </c>
      <c r="J141" s="146">
        <f t="shared" si="5"/>
        <v>100.03226853600322</v>
      </c>
    </row>
    <row r="142" spans="1:10" ht="12.75">
      <c r="A142" s="27"/>
      <c r="C142" s="22">
        <v>312</v>
      </c>
      <c r="D142" s="17" t="s">
        <v>18</v>
      </c>
      <c r="E142" s="23">
        <v>12252</v>
      </c>
      <c r="F142" s="23">
        <v>15000</v>
      </c>
      <c r="G142" s="23">
        <v>15000</v>
      </c>
      <c r="H142" s="125">
        <v>12252</v>
      </c>
      <c r="I142" s="146">
        <f t="shared" si="4"/>
        <v>81.67999999999999</v>
      </c>
      <c r="J142" s="146">
        <f t="shared" si="5"/>
        <v>100</v>
      </c>
    </row>
    <row r="143" spans="1:10" ht="12.75">
      <c r="A143" s="27"/>
      <c r="C143" s="22">
        <v>313</v>
      </c>
      <c r="D143" s="17" t="s">
        <v>19</v>
      </c>
      <c r="E143" s="23">
        <v>20488.86</v>
      </c>
      <c r="F143" s="23">
        <v>25000</v>
      </c>
      <c r="G143" s="23">
        <v>25000</v>
      </c>
      <c r="H143" s="125">
        <v>18708.16</v>
      </c>
      <c r="I143" s="146">
        <f t="shared" si="4"/>
        <v>74.83264</v>
      </c>
      <c r="J143" s="146">
        <f t="shared" si="5"/>
        <v>91.3089356850503</v>
      </c>
    </row>
    <row r="144" spans="1:10" ht="12.75">
      <c r="A144" s="30"/>
      <c r="C144" s="22">
        <v>321</v>
      </c>
      <c r="D144" s="17" t="s">
        <v>21</v>
      </c>
      <c r="E144" s="19">
        <v>14511</v>
      </c>
      <c r="F144" s="19">
        <v>15000</v>
      </c>
      <c r="G144" s="19">
        <v>15000</v>
      </c>
      <c r="H144" s="125">
        <v>12373</v>
      </c>
      <c r="I144" s="146">
        <f t="shared" si="4"/>
        <v>82.48666666666666</v>
      </c>
      <c r="J144" s="146">
        <f t="shared" si="5"/>
        <v>85.26634966577079</v>
      </c>
    </row>
    <row r="145" spans="1:10" ht="12.75">
      <c r="A145" s="27"/>
      <c r="C145" s="22">
        <v>322</v>
      </c>
      <c r="D145" s="17" t="s">
        <v>22</v>
      </c>
      <c r="E145" s="19">
        <v>39740.33</v>
      </c>
      <c r="F145" s="19">
        <v>50000</v>
      </c>
      <c r="G145" s="19">
        <v>75000</v>
      </c>
      <c r="H145" s="125">
        <v>64608.57</v>
      </c>
      <c r="I145" s="146">
        <f t="shared" si="4"/>
        <v>86.14475999999999</v>
      </c>
      <c r="J145" s="146">
        <f t="shared" si="5"/>
        <v>162.57683315664465</v>
      </c>
    </row>
    <row r="146" spans="1:10" ht="12.75">
      <c r="A146" s="27"/>
      <c r="C146" s="22">
        <v>323</v>
      </c>
      <c r="D146" s="17" t="s">
        <v>23</v>
      </c>
      <c r="E146" s="19">
        <v>45376.18</v>
      </c>
      <c r="F146" s="19">
        <v>48000</v>
      </c>
      <c r="G146" s="19">
        <v>48000</v>
      </c>
      <c r="H146" s="125">
        <v>29718.98</v>
      </c>
      <c r="I146" s="146">
        <f t="shared" si="4"/>
        <v>61.914541666666665</v>
      </c>
      <c r="J146" s="146">
        <f t="shared" si="5"/>
        <v>65.49467143333793</v>
      </c>
    </row>
    <row r="147" spans="1:10" ht="12.75">
      <c r="A147" s="27"/>
      <c r="C147" s="22">
        <v>329</v>
      </c>
      <c r="D147" s="17" t="s">
        <v>24</v>
      </c>
      <c r="E147" s="19">
        <v>5252.73</v>
      </c>
      <c r="F147" s="19">
        <v>4000</v>
      </c>
      <c r="G147" s="19">
        <v>10000</v>
      </c>
      <c r="H147" s="125">
        <v>8834.49</v>
      </c>
      <c r="I147" s="146">
        <f t="shared" si="4"/>
        <v>88.3449</v>
      </c>
      <c r="J147" s="146">
        <f t="shared" si="5"/>
        <v>168.18854195818176</v>
      </c>
    </row>
    <row r="148" spans="1:10" ht="12.75">
      <c r="A148" s="16" t="s">
        <v>45</v>
      </c>
      <c r="B148" s="16" t="s">
        <v>148</v>
      </c>
      <c r="C148" s="17" t="s">
        <v>114</v>
      </c>
      <c r="D148" s="17"/>
      <c r="E148" s="18">
        <v>28944.6</v>
      </c>
      <c r="F148" s="18">
        <f>SUM(F149:F150)</f>
        <v>400000</v>
      </c>
      <c r="G148" s="18">
        <f>SUM(G149:G150)</f>
        <v>10000</v>
      </c>
      <c r="H148" s="18">
        <f>SUM(H149:H150)</f>
        <v>6099</v>
      </c>
      <c r="I148" s="146">
        <f t="shared" si="4"/>
        <v>60.99</v>
      </c>
      <c r="J148" s="146">
        <f t="shared" si="5"/>
        <v>21.071287908625443</v>
      </c>
    </row>
    <row r="149" spans="1:10" ht="12.75">
      <c r="A149" s="28"/>
      <c r="B149" s="106"/>
      <c r="C149" s="22">
        <v>422</v>
      </c>
      <c r="D149" s="17" t="s">
        <v>40</v>
      </c>
      <c r="E149" s="19">
        <v>10839</v>
      </c>
      <c r="F149" s="19">
        <v>100000</v>
      </c>
      <c r="G149" s="19">
        <v>10000</v>
      </c>
      <c r="H149" s="23">
        <v>6099</v>
      </c>
      <c r="I149" s="146">
        <f t="shared" si="4"/>
        <v>60.99</v>
      </c>
      <c r="J149" s="146">
        <f t="shared" si="5"/>
        <v>56.269028508164965</v>
      </c>
    </row>
    <row r="150" spans="1:10" ht="12.75">
      <c r="A150" s="29"/>
      <c r="B150" s="76"/>
      <c r="C150" s="22">
        <v>423</v>
      </c>
      <c r="D150" s="74" t="s">
        <v>41</v>
      </c>
      <c r="E150" s="23">
        <v>18105.6</v>
      </c>
      <c r="F150" s="23">
        <v>300000</v>
      </c>
      <c r="G150" s="23"/>
      <c r="H150" s="126"/>
      <c r="I150" s="146"/>
      <c r="J150" s="146">
        <f t="shared" si="5"/>
        <v>0</v>
      </c>
    </row>
    <row r="151" spans="1:10" ht="12.75">
      <c r="A151" s="33" t="s">
        <v>173</v>
      </c>
      <c r="B151" s="80"/>
      <c r="C151" s="13"/>
      <c r="D151" s="14" t="s">
        <v>174</v>
      </c>
      <c r="E151" s="36">
        <v>101092.04</v>
      </c>
      <c r="F151" s="36">
        <f>F152</f>
        <v>119000</v>
      </c>
      <c r="G151" s="36">
        <f>G152</f>
        <v>172000</v>
      </c>
      <c r="H151" s="36">
        <f>H152</f>
        <v>167670.13999999998</v>
      </c>
      <c r="I151" s="143">
        <f t="shared" si="4"/>
        <v>97.4826395348837</v>
      </c>
      <c r="J151" s="143">
        <f t="shared" si="5"/>
        <v>165.8588945281943</v>
      </c>
    </row>
    <row r="152" spans="1:10" ht="12.75">
      <c r="A152" s="16" t="s">
        <v>45</v>
      </c>
      <c r="B152" s="16" t="s">
        <v>149</v>
      </c>
      <c r="C152" s="17" t="s">
        <v>175</v>
      </c>
      <c r="D152" s="78"/>
      <c r="E152" s="107">
        <v>101092.04</v>
      </c>
      <c r="F152" s="107">
        <f>SUM(F153:F157)</f>
        <v>119000</v>
      </c>
      <c r="G152" s="107">
        <f>SUM(G153:G157)</f>
        <v>172000</v>
      </c>
      <c r="H152" s="107">
        <f>SUM(H153:H157)</f>
        <v>167670.13999999998</v>
      </c>
      <c r="I152" s="146">
        <f t="shared" si="4"/>
        <v>97.4826395348837</v>
      </c>
      <c r="J152" s="146">
        <f t="shared" si="5"/>
        <v>165.8588945281943</v>
      </c>
    </row>
    <row r="153" spans="1:10" ht="12.75">
      <c r="A153" s="28"/>
      <c r="B153" s="106"/>
      <c r="C153" s="22">
        <v>311</v>
      </c>
      <c r="D153" s="17" t="s">
        <v>176</v>
      </c>
      <c r="E153" s="23">
        <v>77001.32</v>
      </c>
      <c r="F153" s="23">
        <v>85000</v>
      </c>
      <c r="G153" s="23">
        <v>130000</v>
      </c>
      <c r="H153" s="125">
        <v>132523.33</v>
      </c>
      <c r="I153" s="146">
        <f t="shared" si="4"/>
        <v>101.94102307692307</v>
      </c>
      <c r="J153" s="146">
        <f t="shared" si="5"/>
        <v>172.10527040315668</v>
      </c>
    </row>
    <row r="154" spans="1:10" ht="12.75">
      <c r="A154" s="27"/>
      <c r="B154" s="75"/>
      <c r="C154" s="22">
        <v>312</v>
      </c>
      <c r="D154" s="17" t="s">
        <v>18</v>
      </c>
      <c r="E154" s="17"/>
      <c r="F154" s="23"/>
      <c r="G154" s="23">
        <v>2000</v>
      </c>
      <c r="H154" s="126"/>
      <c r="I154" s="146">
        <f t="shared" si="4"/>
        <v>0</v>
      </c>
      <c r="J154" s="146"/>
    </row>
    <row r="155" spans="1:10" ht="12.75">
      <c r="A155" s="27"/>
      <c r="B155" s="75"/>
      <c r="C155" s="22">
        <v>313</v>
      </c>
      <c r="D155" s="17" t="s">
        <v>19</v>
      </c>
      <c r="E155" s="23">
        <v>13244.26</v>
      </c>
      <c r="F155" s="23">
        <v>15000</v>
      </c>
      <c r="G155" s="23">
        <v>20000</v>
      </c>
      <c r="H155" s="125">
        <v>20240.07</v>
      </c>
      <c r="I155" s="146">
        <f t="shared" si="4"/>
        <v>101.20035</v>
      </c>
      <c r="J155" s="146">
        <f t="shared" si="5"/>
        <v>152.8214486879599</v>
      </c>
    </row>
    <row r="156" spans="1:10" ht="12.75">
      <c r="A156" s="27"/>
      <c r="B156" s="75"/>
      <c r="C156" s="22">
        <v>321</v>
      </c>
      <c r="D156" s="17" t="s">
        <v>21</v>
      </c>
      <c r="E156" s="23">
        <v>8100</v>
      </c>
      <c r="F156" s="23">
        <v>9000</v>
      </c>
      <c r="G156" s="23">
        <v>10000</v>
      </c>
      <c r="H156" s="125">
        <v>10800</v>
      </c>
      <c r="I156" s="146">
        <f t="shared" si="4"/>
        <v>108</v>
      </c>
      <c r="J156" s="146">
        <f t="shared" si="5"/>
        <v>133.33333333333331</v>
      </c>
    </row>
    <row r="157" spans="1:10" ht="12.75">
      <c r="A157" s="29"/>
      <c r="B157" s="76"/>
      <c r="C157" s="22">
        <v>322</v>
      </c>
      <c r="D157" s="17" t="s">
        <v>22</v>
      </c>
      <c r="E157" s="23">
        <v>2746.46</v>
      </c>
      <c r="F157" s="23">
        <v>10000</v>
      </c>
      <c r="G157" s="23">
        <v>10000</v>
      </c>
      <c r="H157" s="125">
        <v>4106.74</v>
      </c>
      <c r="I157" s="146">
        <f t="shared" si="4"/>
        <v>41.0674</v>
      </c>
      <c r="J157" s="146">
        <f t="shared" si="5"/>
        <v>149.52848393932553</v>
      </c>
    </row>
    <row r="158" spans="1:7" ht="12.75">
      <c r="A158" s="59"/>
      <c r="B158" s="59"/>
      <c r="C158" s="60"/>
      <c r="D158" s="38"/>
      <c r="E158" s="38"/>
      <c r="F158" s="105"/>
      <c r="G158" s="105"/>
    </row>
    <row r="159" spans="2:10" ht="12.75">
      <c r="B159" s="163" t="s">
        <v>183</v>
      </c>
      <c r="C159" s="163"/>
      <c r="D159" s="163"/>
      <c r="E159" s="163"/>
      <c r="F159" s="163"/>
      <c r="G159" s="163"/>
      <c r="H159" s="163"/>
      <c r="I159" s="163"/>
      <c r="J159" s="163"/>
    </row>
    <row r="160" ht="12.75">
      <c r="B160" s="45" t="s">
        <v>205</v>
      </c>
    </row>
    <row r="161" spans="1:5" ht="12.75">
      <c r="A161" s="45"/>
      <c r="B161" s="45" t="s">
        <v>206</v>
      </c>
      <c r="D161" s="119"/>
      <c r="E161" s="119"/>
    </row>
    <row r="162" ht="12.75">
      <c r="C162" s="118"/>
    </row>
    <row r="163" ht="12.75">
      <c r="A163" t="s">
        <v>210</v>
      </c>
    </row>
    <row r="164" ht="12.75">
      <c r="A164" t="s">
        <v>211</v>
      </c>
    </row>
    <row r="165" spans="1:6" ht="12.75">
      <c r="A165" t="s">
        <v>209</v>
      </c>
      <c r="F165" s="3" t="s">
        <v>153</v>
      </c>
    </row>
    <row r="166" ht="12.75">
      <c r="F166" s="3" t="s">
        <v>154</v>
      </c>
    </row>
  </sheetData>
  <sheetProtection/>
  <mergeCells count="1">
    <mergeCell ref="B159:J159"/>
  </mergeCells>
  <printOptions/>
  <pageMargins left="0.35433070866141736" right="0.35433070866141736" top="0.984251968503937" bottom="0.7874015748031497" header="0.5118110236220472" footer="0.5118110236220472"/>
  <pageSetup firstPageNumber="4" useFirstPageNumber="1" horizontalDpi="600" verticalDpi="600" orientation="landscape" paperSize="9" r:id="rId1"/>
  <headerFooter alignWithMargins="0">
    <oddHeader>&amp;CGODIŠNJI OBRAČUN PRORAČUNA OPĆINE BRESTOVAC ZA 2012 GODINU POSEBAN DIO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2013-04-22T11:06:37Z</cp:lastPrinted>
  <dcterms:created xsi:type="dcterms:W3CDTF">2009-11-03T07:51:59Z</dcterms:created>
  <dcterms:modified xsi:type="dcterms:W3CDTF">2013-04-22T11:07:58Z</dcterms:modified>
  <cp:category/>
  <cp:version/>
  <cp:contentType/>
  <cp:contentStatus/>
</cp:coreProperties>
</file>